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er TRIM" sheetId="1" r:id="rId4"/>
  </sheets>
  <definedNames/>
  <calcPr/>
  <extLst>
    <ext uri="GoogleSheetsCustomDataVersion2">
      <go:sheetsCustomData xmlns:go="http://customooxmlschemas.google.com/" r:id="rId5" roundtripDataChecksum="CuFsMCL9BM4MCCwXedEC6ct6U0MY2AnhKw0q4Un9vpo="/>
    </ext>
  </extLst>
</workbook>
</file>

<file path=xl/sharedStrings.xml><?xml version="1.0" encoding="utf-8"?>
<sst xmlns="http://schemas.openxmlformats.org/spreadsheetml/2006/main" count="326" uniqueCount="153">
  <si>
    <t>Universidad Politécnica Metropolitana de Hidalgo</t>
  </si>
  <si>
    <t>2.1.1.1</t>
  </si>
  <si>
    <t>SERVICIOS PERSONALES POR PAGAR A CORTO PLAZO</t>
  </si>
  <si>
    <t>Estado Analitico del Ejercicio del Presupuesto de Egresos Detallado</t>
  </si>
  <si>
    <t xml:space="preserve">2.1.1.2  </t>
  </si>
  <si>
    <t>PROVEEDORES POR PAGAR A CORTO PLAZO</t>
  </si>
  <si>
    <t>Clasificación por Objeto del Gasto (Capítulo y Concepto)</t>
  </si>
  <si>
    <t>2.1.1.7.1</t>
  </si>
  <si>
    <t xml:space="preserve">RETENCIÓN POR SUELDOS Y SALARIOS </t>
  </si>
  <si>
    <t xml:space="preserve">Del 1 de Enero al 30 de septiembre de 2023
</t>
  </si>
  <si>
    <t>2.1.1.7.3</t>
  </si>
  <si>
    <t xml:space="preserve">RETENCIÓN POR SERVICIOS PROFESIONALES </t>
  </si>
  <si>
    <t>2.1.1.7.4</t>
  </si>
  <si>
    <t xml:space="preserve"> RETENCIÓN IVA 6% SUBCONTRATACIÓN LABORAL </t>
  </si>
  <si>
    <t>Egresos</t>
  </si>
  <si>
    <t>Subejercicio (e)</t>
  </si>
  <si>
    <t>2.1.1.7.5.2</t>
  </si>
  <si>
    <t>APORTACIONES DE SEGURIDAD SOCIAL IMSS  TRABAJADOR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</si>
  <si>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</si>
  <si>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</si>
  <si>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</si>
  <si>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</si>
  <si>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</si>
  <si>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2.1.1.7.5.3</t>
  </si>
  <si>
    <t>CREDITOS DE FONDOS DE VIVIENDA</t>
  </si>
  <si>
    <t>I. Gasto No Etiquetado</t>
  </si>
  <si>
    <t>2.1.1.9.9</t>
  </si>
  <si>
    <t xml:space="preserve">OTRAS CUENTAS POR PAGAR A CORTO PLAZO </t>
  </si>
  <si>
    <t>total pasivo</t>
  </si>
  <si>
    <t>A. Servicios Personales</t>
  </si>
  <si>
    <t xml:space="preserve">   a1) Remuneraciones al Personal de Carácter Permanente                    </t>
  </si>
  <si>
    <t xml:space="preserve"> </t>
  </si>
  <si>
    <t xml:space="preserve">   a2) Remuneraciones al Personal de Carácter Transitorio                   </t>
  </si>
  <si>
    <t xml:space="preserve">   a3) Remuneraciones Adicionales y Especiales                              </t>
  </si>
  <si>
    <t xml:space="preserve">   a4) Seguridad Social                                                     </t>
  </si>
  <si>
    <t xml:space="preserve">   a5) Otras Prestaciones Sociales y Económicas                             </t>
  </si>
  <si>
    <t xml:space="preserve">   a6) Previsiones                                                          </t>
  </si>
  <si>
    <t xml:space="preserve">   a7) Pago de Estímulos a Servidores Públicos                              </t>
  </si>
  <si>
    <t xml:space="preserve">B. Materiales y Suministros </t>
  </si>
  <si>
    <t xml:space="preserve">   b1) Materiales de Administración, Emisión de Documentos y Artículos      </t>
  </si>
  <si>
    <t xml:space="preserve">       Oficiales                                                            </t>
  </si>
  <si>
    <t xml:space="preserve">   b2) Alimentos y Utensilios                                               </t>
  </si>
  <si>
    <t xml:space="preserve">   b3) Materias Primas y Materiales de Producción y Comercialización        </t>
  </si>
  <si>
    <t xml:space="preserve">   b4) Materiales y Artículos de Construcción y de Reparación               </t>
  </si>
  <si>
    <t xml:space="preserve">   b5) Productos Químicos, Farmacéuticos y de Laboratorio                   </t>
  </si>
  <si>
    <t xml:space="preserve">   b6) Combustibles, Lubricantes y Aditivos                                 </t>
  </si>
  <si>
    <t xml:space="preserve">   b7) Vestuario, Blancos, Prendas de Protección y Artículos Deportivos     </t>
  </si>
  <si>
    <t xml:space="preserve">   b8) Materiales y Suministros Para Seguridad                              </t>
  </si>
  <si>
    <t xml:space="preserve">   b9) Herramientas, Refacciones y Accesorios Menores                       </t>
  </si>
  <si>
    <t xml:space="preserve">C. Servicios Generales </t>
  </si>
  <si>
    <t xml:space="preserve">   c1) Servicios Básicos                                                    </t>
  </si>
  <si>
    <t xml:space="preserve">   c2) Servicios de Arrendamiento                                           </t>
  </si>
  <si>
    <t xml:space="preserve">   c3) Servicios Profesionales, Científicos, Técnicos y Otros Servicios     </t>
  </si>
  <si>
    <t xml:space="preserve">   c4) Servicios Financieros, Bancarios y Comerciales                       </t>
  </si>
  <si>
    <t xml:space="preserve">   c5) Servicios de Instalación, Reparación, Mantenimiento y Conservación   </t>
  </si>
  <si>
    <t xml:space="preserve">   c6) Servicios de Comunicación Social y Publicidad                        </t>
  </si>
  <si>
    <t xml:space="preserve">   c7) Servicios de Traslado y Viáticos                                     </t>
  </si>
  <si>
    <t xml:space="preserve">   c8) Servicios Oficiales                                                  </t>
  </si>
  <si>
    <t xml:space="preserve">   c9) Otros Servicios Generales                                            </t>
  </si>
  <si>
    <t xml:space="preserve">D. Transferencias, Asignaciones, Subsidios y Otras Ayudas </t>
  </si>
  <si>
    <t xml:space="preserve">   d1) Transferencias Internas y Asignaciones al Sector Público             </t>
  </si>
  <si>
    <t xml:space="preserve">   d2) Transferencias al Resto del Sector Público                           </t>
  </si>
  <si>
    <t xml:space="preserve">   d3) Subsidios y Subvenciones                                             </t>
  </si>
  <si>
    <t xml:space="preserve">   d4) Ayudas Sociales                                                      </t>
  </si>
  <si>
    <t xml:space="preserve">   d5) Pensiones y Jubilaciones                                             </t>
  </si>
  <si>
    <t xml:space="preserve">   d6) Transferencias a Fideicomisos, Mandatos y Otros Análogos             </t>
  </si>
  <si>
    <t xml:space="preserve">   d7) Transferencias a la Seguridad Social                                 </t>
  </si>
  <si>
    <t xml:space="preserve">   d8) Donativos                                                            </t>
  </si>
  <si>
    <t xml:space="preserve">   d9) Transferencias al Exterior                                           </t>
  </si>
  <si>
    <t xml:space="preserve">E. Bienes Muebles, Inmuebles e Intangibles </t>
  </si>
  <si>
    <t xml:space="preserve">   e1) Mobiliario y Equipo de Administración                                </t>
  </si>
  <si>
    <t xml:space="preserve">   e2) Mobiliario y Equipo Educacional y Recreativo                         </t>
  </si>
  <si>
    <t xml:space="preserve">   e3) Equipo e Instrumental Médico y de Laboratorio                        </t>
  </si>
  <si>
    <t xml:space="preserve">   e4) Vehículos y Equipo de Transporte                                     </t>
  </si>
  <si>
    <t xml:space="preserve">   e5) Equipo de Defensa y Seguridad                                        </t>
  </si>
  <si>
    <t xml:space="preserve">   e6) Maquinaria, Otros Equipos y Herramientas                             </t>
  </si>
  <si>
    <t xml:space="preserve">   e7) Activos Biológicos                                                   </t>
  </si>
  <si>
    <t xml:space="preserve">   e8) Bienes Inmuebles                                                     </t>
  </si>
  <si>
    <t xml:space="preserve">   e9) Activos Intangibles                                                  </t>
  </si>
  <si>
    <t>F. Inversión Pública</t>
  </si>
  <si>
    <t xml:space="preserve">   f1) Obra Pública en Bienes de Dominio Público                            </t>
  </si>
  <si>
    <t xml:space="preserve">   f2) Obra Pública en Bienes Propios                                       </t>
  </si>
  <si>
    <t xml:space="preserve">   f3) Proyectos Productivos y Acciones de Fomento                          </t>
  </si>
  <si>
    <t xml:space="preserve">G. Inversiones Financieras y Otras Provisiones </t>
  </si>
  <si>
    <t xml:space="preserve">   g1) Inversiones Para el Fomento de Actividades Productivas               </t>
  </si>
  <si>
    <t xml:space="preserve">   g2) Acciones y Participaciones de Capital                                </t>
  </si>
  <si>
    <t xml:space="preserve">   g3) Compra de Títulos y Valores                                          </t>
  </si>
  <si>
    <t xml:space="preserve">   g4) Concesión de Préstamos                                               </t>
  </si>
  <si>
    <t xml:space="preserve">   g5) Inversiones en Fideicomisos, Mandatos y Otros Análogos               </t>
  </si>
  <si>
    <t xml:space="preserve">       Fideicomiso de Desastres Naturales (Informativo)                     </t>
  </si>
  <si>
    <t xml:space="preserve">   g6) Otras Inversiones Financieras                                        </t>
  </si>
  <si>
    <t xml:space="preserve">   g7) Provisiones para Contingencias y Otras Erogaciones Especiales        </t>
  </si>
  <si>
    <t>H. Participaciones y Aportaciones</t>
  </si>
  <si>
    <t>h1) Participaciones</t>
  </si>
  <si>
    <t>h2) Aportaciones</t>
  </si>
  <si>
    <t>h3) Convenios</t>
  </si>
  <si>
    <t xml:space="preserve">I. Deuda Pública 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</si>
  <si>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</si>
  <si>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</si>
  <si>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</si>
  <si>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</si>
  <si>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</si>
  <si>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</si>
  <si>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</si>
  <si>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II. Gasto Etiquetado 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</si>
  <si>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</si>
  <si>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</si>
  <si>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</si>
  <si>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</si>
  <si>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</si>
  <si>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</si>
  <si>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</si>
  <si>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</si>
  <si>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</si>
  <si>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</si>
  <si>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</si>
  <si>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</si>
  <si>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</si>
  <si>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</si>
  <si>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</si>
  <si>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</si>
  <si>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</si>
  <si>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</si>
  <si>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</si>
  <si>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</si>
  <si>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</si>
  <si>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</si>
  <si>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</si>
  <si>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</si>
  <si>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</si>
  <si>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</si>
  <si>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</si>
  <si>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</si>
  <si>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</si>
  <si>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</si>
  <si>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</si>
  <si>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</si>
  <si>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</si>
  <si>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</si>
  <si>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</si>
  <si>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 xml:space="preserve">F. Inversión Pública </t>
  </si>
  <si>
    <t>f1) Obra Pública en Bienes de Dominio Público</t>
  </si>
  <si>
    <t>f2) Obra Pública en Bienes Propios</t>
  </si>
  <si>
    <t>f3) Proyectos Productivos y Acciones de Fomento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</si>
  <si>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</si>
  <si>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</si>
  <si>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</si>
  <si>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</si>
  <si>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</si>
  <si>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</si>
  <si>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</si>
  <si>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 xml:space="preserve">H. Participaciones y Aportaciones </t>
  </si>
  <si>
    <t>III. Total de Egresos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</si>
</sst>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"/>
  </numFmts>
  <fonts count="12">
    <font>
      <sz val="11.0"/>
      <color theme="1"/>
      <name val="Calibri"/>
      <scheme val="minor"/>
    </font>
    <font>
      <b/>
      <sz val="10.0"/>
      <color theme="1"/>
      <name val="Arial"/>
    </font>
    <font/>
    <font>
      <sz val="8.0"/>
      <color theme="1"/>
      <name val="Calibri"/>
    </font>
    <font>
      <sz val="8.0"/>
      <color theme="1"/>
      <name val="Arial"/>
    </font>
    <font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b/>
      <sz val="10.0"/>
      <color theme="1"/>
      <name val="Tahoma"/>
    </font>
    <font>
      <sz val="10.0"/>
      <color theme="1"/>
      <name val="Tahoma"/>
    </font>
    <font>
      <sz val="10.0"/>
      <color rgb="FF000000"/>
      <name val="Tahoma"/>
    </font>
    <font>
      <sz val="10.0"/>
      <color rgb="FF000000"/>
      <name val="Courier New"/>
    </font>
  </fonts>
  <fills count="4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</fills>
  <borders count="3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bottom style="medium">
        <color rgb="FF000000"/>
      </bottom>
    </border>
    <border>
      <right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3" numFmtId="49" xfId="0" applyAlignment="1" applyBorder="1" applyFont="1" applyNumberFormat="1">
      <alignment vertical="center"/>
    </xf>
    <xf borderId="5" fillId="0" fontId="4" numFmtId="49" xfId="0" applyAlignment="1" applyBorder="1" applyFont="1" applyNumberFormat="1">
      <alignment horizontal="left" shrinkToFit="0" vertical="center" wrapText="1"/>
    </xf>
    <xf borderId="0" fillId="0" fontId="5" numFmtId="4" xfId="0" applyAlignment="1" applyFont="1" applyNumberFormat="1">
      <alignment horizontal="right"/>
    </xf>
    <xf borderId="6" fillId="2" fontId="1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4" numFmtId="49" xfId="0" applyAlignment="1" applyBorder="1" applyFont="1" applyNumberFormat="1">
      <alignment vertical="center"/>
    </xf>
    <xf borderId="10" fillId="0" fontId="4" numFmtId="49" xfId="0" applyAlignment="1" applyBorder="1" applyFont="1" applyNumberFormat="1">
      <alignment horizontal="left" shrinkToFit="0" vertical="center" wrapText="1"/>
    </xf>
    <xf borderId="11" fillId="3" fontId="5" numFmtId="164" xfId="0" applyBorder="1" applyFill="1" applyFont="1" applyNumberFormat="1"/>
    <xf borderId="0" fillId="0" fontId="6" numFmtId="0" xfId="0" applyFont="1"/>
    <xf borderId="12" fillId="2" fontId="1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4" fillId="0" fontId="2" numFmtId="0" xfId="0" applyBorder="1" applyFont="1"/>
    <xf borderId="0" fillId="0" fontId="5" numFmtId="4" xfId="0" applyFont="1" applyNumberFormat="1"/>
    <xf borderId="15" fillId="2" fontId="7" numFmtId="0" xfId="0" applyAlignment="1" applyBorder="1" applyFont="1">
      <alignment horizontal="center" shrinkToFit="0" vertical="center" wrapText="1"/>
    </xf>
    <xf borderId="16" fillId="0" fontId="2" numFmtId="0" xfId="0" applyBorder="1" applyFont="1"/>
    <xf borderId="17" fillId="2" fontId="7" numFmtId="0" xfId="0" applyAlignment="1" applyBorder="1" applyFont="1">
      <alignment horizontal="center" shrinkToFit="0" vertical="center" wrapText="1"/>
    </xf>
    <xf borderId="18" fillId="0" fontId="2" numFmtId="0" xfId="0" applyBorder="1" applyFont="1"/>
    <xf borderId="19" fillId="0" fontId="2" numFmtId="0" xfId="0" applyBorder="1" applyFont="1"/>
    <xf borderId="20" fillId="2" fontId="7" numFmtId="0" xfId="0" applyAlignment="1" applyBorder="1" applyFont="1">
      <alignment horizontal="center" shrinkToFit="0" vertical="center" wrapText="1"/>
    </xf>
    <xf borderId="21" fillId="0" fontId="2" numFmtId="0" xfId="0" applyBorder="1" applyFont="1"/>
    <xf borderId="22" fillId="0" fontId="2" numFmtId="0" xfId="0" applyBorder="1" applyFont="1"/>
    <xf borderId="23" fillId="2" fontId="7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0" fillId="0" fontId="5" numFmtId="0" xfId="0" applyAlignment="1" applyFont="1">
      <alignment horizontal="left"/>
    </xf>
    <xf borderId="25" fillId="0" fontId="8" numFmtId="0" xfId="0" applyAlignment="1" applyBorder="1" applyFont="1">
      <alignment horizontal="left" vertical="center"/>
    </xf>
    <xf borderId="26" fillId="0" fontId="2" numFmtId="0" xfId="0" applyBorder="1" applyFont="1"/>
    <xf borderId="20" fillId="0" fontId="8" numFmtId="4" xfId="0" applyAlignment="1" applyBorder="1" applyFont="1" applyNumberFormat="1">
      <alignment horizontal="right" vertical="center"/>
    </xf>
    <xf borderId="27" fillId="0" fontId="8" numFmtId="4" xfId="0" applyAlignment="1" applyBorder="1" applyFont="1" applyNumberFormat="1">
      <alignment horizontal="right" vertical="center"/>
    </xf>
    <xf borderId="28" fillId="0" fontId="8" numFmtId="0" xfId="0" applyAlignment="1" applyBorder="1" applyFont="1">
      <alignment horizontal="left" vertical="center"/>
    </xf>
    <xf borderId="0" fillId="0" fontId="8" numFmtId="0" xfId="0" applyAlignment="1" applyFont="1">
      <alignment horizontal="left" vertical="center"/>
    </xf>
    <xf borderId="29" fillId="0" fontId="8" numFmtId="4" xfId="0" applyAlignment="1" applyBorder="1" applyFont="1" applyNumberFormat="1">
      <alignment horizontal="right" vertical="center"/>
    </xf>
    <xf borderId="30" fillId="0" fontId="8" numFmtId="4" xfId="0" applyAlignment="1" applyBorder="1" applyFont="1" applyNumberFormat="1">
      <alignment horizontal="right" vertical="center"/>
    </xf>
    <xf borderId="0" fillId="0" fontId="7" numFmtId="4" xfId="0" applyFont="1" applyNumberFormat="1"/>
    <xf borderId="0" fillId="0" fontId="7" numFmtId="0" xfId="0" applyFont="1"/>
    <xf borderId="28" fillId="0" fontId="9" numFmtId="0" xfId="0" applyAlignment="1" applyBorder="1" applyFont="1">
      <alignment horizontal="left" vertical="center"/>
    </xf>
    <xf borderId="0" fillId="0" fontId="9" numFmtId="0" xfId="0" applyAlignment="1" applyFont="1">
      <alignment horizontal="left" vertical="center"/>
    </xf>
    <xf borderId="29" fillId="0" fontId="10" numFmtId="4" xfId="0" applyAlignment="1" applyBorder="1" applyFont="1" applyNumberFormat="1">
      <alignment horizontal="right" vertical="center"/>
    </xf>
    <xf borderId="30" fillId="0" fontId="9" numFmtId="4" xfId="0" applyAlignment="1" applyBorder="1" applyFont="1" applyNumberFormat="1">
      <alignment horizontal="right" vertical="center"/>
    </xf>
    <xf borderId="0" fillId="0" fontId="11" numFmtId="4" xfId="0" applyAlignment="1" applyFont="1" applyNumberFormat="1">
      <alignment horizontal="right" vertical="center"/>
    </xf>
    <xf borderId="0" fillId="0" fontId="11" numFmtId="0" xfId="0" applyAlignment="1" applyFont="1">
      <alignment horizontal="left" vertical="center"/>
    </xf>
    <xf borderId="29" fillId="0" fontId="10" numFmtId="0" xfId="0" applyAlignment="1" applyBorder="1" applyFont="1">
      <alignment horizontal="left" vertical="center"/>
    </xf>
    <xf borderId="0" fillId="0" fontId="10" numFmtId="0" xfId="0" applyAlignment="1" applyFont="1">
      <alignment horizontal="left" vertical="center"/>
    </xf>
    <xf borderId="29" fillId="0" fontId="9" numFmtId="4" xfId="0" applyAlignment="1" applyBorder="1" applyFont="1" applyNumberFormat="1">
      <alignment horizontal="right" vertical="center"/>
    </xf>
    <xf borderId="29" fillId="0" fontId="9" numFmtId="4" xfId="0" applyAlignment="1" applyBorder="1" applyFont="1" applyNumberFormat="1">
      <alignment horizontal="right" shrinkToFit="0" vertical="center" wrapText="1"/>
    </xf>
    <xf borderId="11" fillId="3" fontId="5" numFmtId="4" xfId="0" applyBorder="1" applyFont="1" applyNumberFormat="1"/>
    <xf borderId="0" fillId="0" fontId="9" numFmtId="0" xfId="0" applyAlignment="1" applyFont="1">
      <alignment horizontal="left" shrinkToFit="0" vertical="center" wrapText="1"/>
    </xf>
    <xf borderId="31" fillId="0" fontId="9" numFmtId="0" xfId="0" applyAlignment="1" applyBorder="1" applyFont="1">
      <alignment horizontal="left" vertical="center"/>
    </xf>
    <xf borderId="32" fillId="0" fontId="9" numFmtId="0" xfId="0" applyAlignment="1" applyBorder="1" applyFont="1">
      <alignment horizontal="left" vertical="center"/>
    </xf>
    <xf borderId="24" fillId="0" fontId="9" numFmtId="4" xfId="0" applyAlignment="1" applyBorder="1" applyFont="1" applyNumberFormat="1">
      <alignment horizontal="right" vertical="center"/>
    </xf>
    <xf borderId="33" fillId="0" fontId="9" numFmtId="4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81.14"/>
    <col customWidth="1" min="3" max="8" width="21.29"/>
    <col customWidth="1" hidden="1" min="9" max="9" width="11.71"/>
    <col customWidth="1" hidden="1" min="10" max="10" width="33.29"/>
    <col customWidth="1" hidden="1" min="11" max="11" width="13.43"/>
    <col customWidth="1" hidden="1" min="12" max="12" width="11.71"/>
    <col customWidth="1" hidden="1" min="13" max="15" width="11.43"/>
    <col customWidth="1" min="16" max="26" width="10.71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 t="s">
        <v>2</v>
      </c>
      <c r="K1" s="6">
        <v>2814120.95</v>
      </c>
    </row>
    <row r="2">
      <c r="A2" s="7" t="s">
        <v>3</v>
      </c>
      <c r="B2" s="8"/>
      <c r="C2" s="8"/>
      <c r="D2" s="8"/>
      <c r="E2" s="8"/>
      <c r="F2" s="8"/>
      <c r="G2" s="8"/>
      <c r="H2" s="9"/>
      <c r="I2" s="10" t="s">
        <v>4</v>
      </c>
      <c r="J2" s="11" t="s">
        <v>5</v>
      </c>
      <c r="K2" s="6">
        <v>4657401.98</v>
      </c>
      <c r="L2" s="12">
        <f>+I19+I22+I23+I24+I25+I27+I30+I31+I34+I35+I50+I51+I55+I96+I99+I100+I102+I104+I106+I110+I111</f>
        <v>4264505.29</v>
      </c>
    </row>
    <row r="3">
      <c r="A3" s="7" t="s">
        <v>6</v>
      </c>
      <c r="B3" s="8"/>
      <c r="C3" s="8"/>
      <c r="D3" s="8"/>
      <c r="E3" s="8"/>
      <c r="F3" s="8"/>
      <c r="G3" s="8"/>
      <c r="H3" s="9"/>
      <c r="I3" s="13" t="s">
        <v>7</v>
      </c>
      <c r="J3" s="13" t="s">
        <v>8</v>
      </c>
      <c r="K3" s="6">
        <v>1609621.0</v>
      </c>
    </row>
    <row r="4" ht="30.0" customHeight="1">
      <c r="A4" s="7" t="s">
        <v>9</v>
      </c>
      <c r="B4" s="8"/>
      <c r="C4" s="8"/>
      <c r="D4" s="8"/>
      <c r="E4" s="8"/>
      <c r="F4" s="8"/>
      <c r="G4" s="8"/>
      <c r="H4" s="9"/>
      <c r="I4" s="13" t="s">
        <v>10</v>
      </c>
      <c r="J4" s="13" t="s">
        <v>11</v>
      </c>
      <c r="K4" s="6">
        <v>5793.84</v>
      </c>
    </row>
    <row r="5">
      <c r="A5" s="14"/>
      <c r="B5" s="15"/>
      <c r="C5" s="15"/>
      <c r="D5" s="15"/>
      <c r="E5" s="15"/>
      <c r="F5" s="15"/>
      <c r="G5" s="15"/>
      <c r="H5" s="16"/>
      <c r="I5" s="13" t="s">
        <v>12</v>
      </c>
      <c r="J5" s="13" t="s">
        <v>13</v>
      </c>
      <c r="K5" s="17">
        <v>0.0</v>
      </c>
    </row>
    <row r="6">
      <c r="A6" s="18"/>
      <c r="B6" s="19"/>
      <c r="C6" s="20" t="s">
        <v>14</v>
      </c>
      <c r="D6" s="21"/>
      <c r="E6" s="21"/>
      <c r="F6" s="21"/>
      <c r="G6" s="22"/>
      <c r="H6" s="23" t="s">
        <v>15</v>
      </c>
      <c r="I6" s="13" t="s">
        <v>16</v>
      </c>
      <c r="J6" s="13" t="s">
        <v>17</v>
      </c>
      <c r="K6" s="6">
        <v>184645.06</v>
      </c>
    </row>
    <row r="7">
      <c r="A7" s="24"/>
      <c r="B7" s="25"/>
      <c r="C7" s="26" t="s">
        <v>18</v>
      </c>
      <c r="D7" s="26" t="s">
        <v>19</v>
      </c>
      <c r="E7" s="26" t="s">
        <v>20</v>
      </c>
      <c r="F7" s="26" t="s">
        <v>21</v>
      </c>
      <c r="G7" s="26" t="s">
        <v>22</v>
      </c>
      <c r="H7" s="27"/>
      <c r="I7" s="28" t="s">
        <v>23</v>
      </c>
      <c r="J7" s="28" t="s">
        <v>24</v>
      </c>
      <c r="K7" s="6">
        <v>87749.88</v>
      </c>
      <c r="L7" s="17" t="str">
        <f>+J8-1088924.3</f>
        <v>#VALUE!</v>
      </c>
    </row>
    <row r="8">
      <c r="A8" s="29" t="s">
        <v>25</v>
      </c>
      <c r="B8" s="30"/>
      <c r="C8" s="31">
        <f t="shared" ref="C8:H8" si="1">SUM(C10,C18,C29,C39,C49,C59,C63,C72,C76)</f>
        <v>62030531</v>
      </c>
      <c r="D8" s="31">
        <f t="shared" si="1"/>
        <v>74745.72</v>
      </c>
      <c r="E8" s="31">
        <f t="shared" si="1"/>
        <v>62105276.72</v>
      </c>
      <c r="F8" s="31">
        <f t="shared" si="1"/>
        <v>33124766.53</v>
      </c>
      <c r="G8" s="31">
        <f t="shared" si="1"/>
        <v>31493857.39</v>
      </c>
      <c r="H8" s="32">
        <f t="shared" si="1"/>
        <v>28980510.19</v>
      </c>
      <c r="I8" s="13" t="s">
        <v>26</v>
      </c>
      <c r="J8" s="17" t="s">
        <v>27</v>
      </c>
      <c r="K8" s="6">
        <v>30263.39</v>
      </c>
    </row>
    <row r="9">
      <c r="A9" s="33"/>
      <c r="B9" s="34"/>
      <c r="C9" s="35"/>
      <c r="D9" s="35"/>
      <c r="E9" s="35"/>
      <c r="F9" s="35"/>
      <c r="G9" s="35"/>
      <c r="H9" s="36"/>
      <c r="I9" s="17">
        <f>+F8-G8</f>
        <v>1630909.14</v>
      </c>
      <c r="J9" s="17">
        <f>+F8-G8</f>
        <v>1630909.14</v>
      </c>
      <c r="K9" s="37">
        <f>+SUM(K1:K8)</f>
        <v>9389596.1</v>
      </c>
      <c r="L9" s="38" t="s">
        <v>28</v>
      </c>
    </row>
    <row r="10">
      <c r="A10" s="33" t="s">
        <v>29</v>
      </c>
      <c r="C10" s="35">
        <f t="shared" ref="C10:H10" si="2">SUM(C11:C17)</f>
        <v>32652329</v>
      </c>
      <c r="D10" s="35">
        <f t="shared" si="2"/>
        <v>0</v>
      </c>
      <c r="E10" s="35">
        <f t="shared" si="2"/>
        <v>32652329</v>
      </c>
      <c r="F10" s="35">
        <f t="shared" si="2"/>
        <v>19528497.45</v>
      </c>
      <c r="G10" s="35">
        <f t="shared" si="2"/>
        <v>18398220.3</v>
      </c>
      <c r="H10" s="36">
        <f t="shared" si="2"/>
        <v>13123831.55</v>
      </c>
      <c r="I10" s="17">
        <f>+F10-G10</f>
        <v>1130277.15</v>
      </c>
      <c r="J10" s="17">
        <f>+I10+I18+I29+I49</f>
        <v>1630909.14</v>
      </c>
      <c r="K10" s="17">
        <f>+F85-G85</f>
        <v>415376.93</v>
      </c>
    </row>
    <row r="11">
      <c r="A11" s="39"/>
      <c r="B11" s="40" t="s">
        <v>30</v>
      </c>
      <c r="C11" s="41">
        <v>2.1704502E7</v>
      </c>
      <c r="D11" s="41">
        <v>0.0</v>
      </c>
      <c r="E11" s="41">
        <v>2.1704502E7</v>
      </c>
      <c r="F11" s="41">
        <v>1.519093E7</v>
      </c>
      <c r="G11" s="41">
        <v>1.446959977E7</v>
      </c>
      <c r="H11" s="42">
        <f t="shared" ref="H11:H17" si="3">+E11-F11</f>
        <v>6513572</v>
      </c>
      <c r="I11" s="43">
        <v>9502505.0</v>
      </c>
      <c r="J11" s="44" t="s">
        <v>31</v>
      </c>
      <c r="K11" s="43">
        <v>9052719.59</v>
      </c>
      <c r="L11" s="44" t="s">
        <v>31</v>
      </c>
      <c r="M11" s="43">
        <v>1.2201997E7</v>
      </c>
      <c r="N11" s="43">
        <v>1.2201997E7</v>
      </c>
    </row>
    <row r="12">
      <c r="A12" s="39"/>
      <c r="B12" s="40" t="s">
        <v>32</v>
      </c>
      <c r="C12" s="41">
        <v>0.0</v>
      </c>
      <c r="D12" s="41">
        <v>0.0</v>
      </c>
      <c r="E12" s="41">
        <v>0.0</v>
      </c>
      <c r="F12" s="41">
        <v>0.0</v>
      </c>
      <c r="G12" s="41">
        <v>0.0</v>
      </c>
      <c r="H12" s="42">
        <f t="shared" si="3"/>
        <v>0</v>
      </c>
      <c r="I12" s="43">
        <v>0.0</v>
      </c>
      <c r="J12" s="44" t="s">
        <v>31</v>
      </c>
      <c r="K12" s="43">
        <v>0.0</v>
      </c>
      <c r="L12" s="44" t="s">
        <v>31</v>
      </c>
      <c r="M12" s="43">
        <v>0.0</v>
      </c>
      <c r="N12" s="43">
        <v>0.0</v>
      </c>
    </row>
    <row r="13">
      <c r="A13" s="39"/>
      <c r="B13" s="40" t="s">
        <v>33</v>
      </c>
      <c r="C13" s="41">
        <v>6263515.0</v>
      </c>
      <c r="D13" s="41">
        <v>0.0</v>
      </c>
      <c r="E13" s="41">
        <v>6263515.0</v>
      </c>
      <c r="F13" s="41">
        <v>1517788.5</v>
      </c>
      <c r="G13" s="41">
        <v>1495630.0</v>
      </c>
      <c r="H13" s="42">
        <f t="shared" si="3"/>
        <v>4745726.5</v>
      </c>
      <c r="I13" s="43">
        <v>762380.5</v>
      </c>
      <c r="J13" s="44" t="s">
        <v>31</v>
      </c>
      <c r="K13" s="43">
        <v>712689.0</v>
      </c>
      <c r="L13" s="44" t="s">
        <v>31</v>
      </c>
      <c r="M13" s="43">
        <v>5501134.5</v>
      </c>
      <c r="N13" s="43">
        <v>5501134.5</v>
      </c>
    </row>
    <row r="14">
      <c r="A14" s="39"/>
      <c r="B14" s="40" t="s">
        <v>34</v>
      </c>
      <c r="C14" s="41">
        <v>4504312.0</v>
      </c>
      <c r="D14" s="41">
        <v>0.0</v>
      </c>
      <c r="E14" s="41">
        <v>4504312.0</v>
      </c>
      <c r="F14" s="41">
        <v>2819778.95</v>
      </c>
      <c r="G14" s="41">
        <v>2432990.53</v>
      </c>
      <c r="H14" s="42">
        <f t="shared" si="3"/>
        <v>1684533.05</v>
      </c>
      <c r="I14" s="43">
        <v>1569638.01</v>
      </c>
      <c r="J14" s="44" t="s">
        <v>31</v>
      </c>
      <c r="K14" s="43">
        <v>1569638.01</v>
      </c>
      <c r="L14" s="44" t="s">
        <v>31</v>
      </c>
      <c r="M14" s="43">
        <v>2934673.99</v>
      </c>
      <c r="N14" s="43">
        <v>2934673.99</v>
      </c>
    </row>
    <row r="15">
      <c r="A15" s="39"/>
      <c r="B15" s="40" t="s">
        <v>35</v>
      </c>
      <c r="C15" s="41">
        <v>0.0</v>
      </c>
      <c r="D15" s="41">
        <v>0.0</v>
      </c>
      <c r="E15" s="41">
        <v>0.0</v>
      </c>
      <c r="F15" s="41">
        <v>0.0</v>
      </c>
      <c r="G15" s="41">
        <v>0.0</v>
      </c>
      <c r="H15" s="42">
        <f t="shared" si="3"/>
        <v>0</v>
      </c>
      <c r="I15" s="43">
        <v>0.0</v>
      </c>
      <c r="J15" s="44" t="s">
        <v>31</v>
      </c>
      <c r="K15" s="43">
        <v>0.0</v>
      </c>
      <c r="L15" s="44" t="s">
        <v>31</v>
      </c>
      <c r="M15" s="43">
        <v>0.0</v>
      </c>
      <c r="N15" s="43">
        <v>0.0</v>
      </c>
    </row>
    <row r="16">
      <c r="A16" s="39"/>
      <c r="B16" s="40" t="s">
        <v>36</v>
      </c>
      <c r="C16" s="41">
        <v>180000.0</v>
      </c>
      <c r="D16" s="41">
        <v>0.0</v>
      </c>
      <c r="E16" s="41">
        <v>180000.0</v>
      </c>
      <c r="F16" s="41">
        <v>0.0</v>
      </c>
      <c r="G16" s="41">
        <v>0.0</v>
      </c>
      <c r="H16" s="42">
        <f t="shared" si="3"/>
        <v>180000</v>
      </c>
      <c r="I16" s="43">
        <v>0.0</v>
      </c>
      <c r="J16" s="44" t="s">
        <v>31</v>
      </c>
      <c r="K16" s="43">
        <v>0.0</v>
      </c>
      <c r="L16" s="44" t="s">
        <v>31</v>
      </c>
      <c r="M16" s="43">
        <v>180000.0</v>
      </c>
      <c r="N16" s="43">
        <v>180000.0</v>
      </c>
    </row>
    <row r="17">
      <c r="A17" s="39"/>
      <c r="B17" s="40" t="s">
        <v>37</v>
      </c>
      <c r="C17" s="41">
        <v>0.0</v>
      </c>
      <c r="D17" s="41">
        <v>0.0</v>
      </c>
      <c r="E17" s="41">
        <v>0.0</v>
      </c>
      <c r="F17" s="41">
        <v>0.0</v>
      </c>
      <c r="G17" s="41">
        <v>0.0</v>
      </c>
      <c r="H17" s="42">
        <f t="shared" si="3"/>
        <v>0</v>
      </c>
      <c r="I17" s="43">
        <v>0.0</v>
      </c>
      <c r="J17" s="44" t="s">
        <v>31</v>
      </c>
      <c r="K17" s="43">
        <v>0.0</v>
      </c>
      <c r="L17" s="44" t="s">
        <v>31</v>
      </c>
      <c r="M17" s="43">
        <v>0.0</v>
      </c>
      <c r="N17" s="43">
        <v>0.0</v>
      </c>
      <c r="O17" s="6">
        <v>30263.39</v>
      </c>
    </row>
    <row r="18">
      <c r="A18" s="33" t="s">
        <v>38</v>
      </c>
      <c r="C18" s="35">
        <f t="shared" ref="C18:H18" si="4">SUM(C19:C28)</f>
        <v>5497012</v>
      </c>
      <c r="D18" s="35">
        <f t="shared" si="4"/>
        <v>-94263.19</v>
      </c>
      <c r="E18" s="35">
        <f t="shared" si="4"/>
        <v>5402748.81</v>
      </c>
      <c r="F18" s="35">
        <f t="shared" si="4"/>
        <v>3428093.78</v>
      </c>
      <c r="G18" s="35">
        <f t="shared" si="4"/>
        <v>3368254.14</v>
      </c>
      <c r="H18" s="36">
        <f t="shared" si="4"/>
        <v>1974655.03</v>
      </c>
      <c r="I18" s="17">
        <f>+F18-G18</f>
        <v>59839.64</v>
      </c>
    </row>
    <row r="19">
      <c r="A19" s="39"/>
      <c r="B19" s="40" t="s">
        <v>39</v>
      </c>
      <c r="C19" s="41">
        <v>2122852.0</v>
      </c>
      <c r="D19" s="41">
        <v>108040.8</v>
      </c>
      <c r="E19" s="41">
        <v>2230892.8</v>
      </c>
      <c r="F19" s="41">
        <v>1388916.17</v>
      </c>
      <c r="G19" s="41">
        <v>1375655.6</v>
      </c>
      <c r="H19" s="42">
        <f t="shared" ref="H19:H28" si="5">+E19-F19</f>
        <v>841976.63</v>
      </c>
      <c r="I19" s="43">
        <v>641034.69</v>
      </c>
      <c r="J19" s="44" t="s">
        <v>31</v>
      </c>
      <c r="K19" s="43">
        <v>591978.7</v>
      </c>
      <c r="L19" s="44" t="s">
        <v>31</v>
      </c>
      <c r="M19" s="43">
        <v>1528983.1</v>
      </c>
    </row>
    <row r="20">
      <c r="A20" s="39"/>
      <c r="B20" s="40" t="s">
        <v>40</v>
      </c>
      <c r="C20" s="45"/>
      <c r="D20" s="45"/>
      <c r="E20" s="45"/>
      <c r="F20" s="45"/>
      <c r="G20" s="45"/>
      <c r="H20" s="42">
        <f t="shared" si="5"/>
        <v>0</v>
      </c>
      <c r="I20" s="44"/>
      <c r="J20" s="44"/>
      <c r="K20" s="44"/>
      <c r="L20" s="44"/>
      <c r="M20" s="44"/>
    </row>
    <row r="21" ht="15.75" customHeight="1">
      <c r="A21" s="39"/>
      <c r="B21" s="40" t="s">
        <v>41</v>
      </c>
      <c r="C21" s="41">
        <v>42000.0</v>
      </c>
      <c r="D21" s="41">
        <v>60515.73</v>
      </c>
      <c r="E21" s="41">
        <v>102515.73</v>
      </c>
      <c r="F21" s="41">
        <v>93515.73</v>
      </c>
      <c r="G21" s="41">
        <v>86979.54</v>
      </c>
      <c r="H21" s="42">
        <f t="shared" si="5"/>
        <v>9000</v>
      </c>
      <c r="I21" s="43">
        <v>41281.86</v>
      </c>
      <c r="J21" s="44" t="s">
        <v>31</v>
      </c>
      <c r="K21" s="43">
        <v>41110.02</v>
      </c>
      <c r="L21" s="44" t="s">
        <v>31</v>
      </c>
      <c r="M21" s="43">
        <v>22500.0</v>
      </c>
    </row>
    <row r="22" ht="15.75" customHeight="1">
      <c r="A22" s="39"/>
      <c r="B22" s="40" t="s">
        <v>42</v>
      </c>
      <c r="C22" s="41">
        <v>0.0</v>
      </c>
      <c r="D22" s="41">
        <v>2900.0</v>
      </c>
      <c r="E22" s="41">
        <v>2900.0</v>
      </c>
      <c r="F22" s="41">
        <v>2900.0</v>
      </c>
      <c r="G22" s="41">
        <v>2900.0</v>
      </c>
      <c r="H22" s="42">
        <f t="shared" si="5"/>
        <v>0</v>
      </c>
      <c r="I22" s="43">
        <v>0.0</v>
      </c>
      <c r="J22" s="44" t="s">
        <v>31</v>
      </c>
      <c r="K22" s="43">
        <v>0.0</v>
      </c>
      <c r="L22" s="44" t="s">
        <v>31</v>
      </c>
      <c r="M22" s="43">
        <v>0.0</v>
      </c>
    </row>
    <row r="23" ht="15.75" customHeight="1">
      <c r="A23" s="39"/>
      <c r="B23" s="40" t="s">
        <v>43</v>
      </c>
      <c r="C23" s="41">
        <v>759295.0</v>
      </c>
      <c r="D23" s="41">
        <v>-156472.82</v>
      </c>
      <c r="E23" s="41">
        <v>602822.18</v>
      </c>
      <c r="F23" s="41">
        <v>503714.95</v>
      </c>
      <c r="G23" s="41">
        <v>500516.83</v>
      </c>
      <c r="H23" s="42">
        <f t="shared" si="5"/>
        <v>99107.23</v>
      </c>
      <c r="I23" s="43">
        <v>369689.42</v>
      </c>
      <c r="J23" s="44" t="s">
        <v>31</v>
      </c>
      <c r="K23" s="43">
        <v>244857.09</v>
      </c>
      <c r="L23" s="44" t="s">
        <v>31</v>
      </c>
      <c r="M23" s="43">
        <v>400841.38</v>
      </c>
    </row>
    <row r="24" ht="15.75" customHeight="1">
      <c r="A24" s="39"/>
      <c r="B24" s="40" t="s">
        <v>44</v>
      </c>
      <c r="C24" s="41">
        <v>338020.0</v>
      </c>
      <c r="D24" s="41">
        <v>-153943.33</v>
      </c>
      <c r="E24" s="41">
        <v>184076.67</v>
      </c>
      <c r="F24" s="41">
        <v>182798.89</v>
      </c>
      <c r="G24" s="41">
        <v>182798.89</v>
      </c>
      <c r="H24" s="42">
        <f t="shared" si="5"/>
        <v>1277.78</v>
      </c>
      <c r="I24" s="43">
        <v>176680.91</v>
      </c>
      <c r="J24" s="44" t="s">
        <v>31</v>
      </c>
      <c r="K24" s="43">
        <v>79018.82</v>
      </c>
      <c r="L24" s="44" t="s">
        <v>31</v>
      </c>
      <c r="M24" s="43">
        <v>81277.78</v>
      </c>
    </row>
    <row r="25" ht="15.75" customHeight="1">
      <c r="A25" s="39"/>
      <c r="B25" s="40" t="s">
        <v>45</v>
      </c>
      <c r="C25" s="41">
        <v>432000.0</v>
      </c>
      <c r="D25" s="41">
        <v>34669.85</v>
      </c>
      <c r="E25" s="41">
        <v>466669.85</v>
      </c>
      <c r="F25" s="41">
        <v>361669.85</v>
      </c>
      <c r="G25" s="41">
        <v>325637.61</v>
      </c>
      <c r="H25" s="42">
        <f t="shared" si="5"/>
        <v>105000</v>
      </c>
      <c r="I25" s="43">
        <v>221636.16</v>
      </c>
      <c r="J25" s="44" t="s">
        <v>31</v>
      </c>
      <c r="K25" s="43">
        <v>221636.16</v>
      </c>
      <c r="L25" s="44" t="s">
        <v>31</v>
      </c>
      <c r="M25" s="43">
        <v>210363.84</v>
      </c>
    </row>
    <row r="26" ht="15.75" customHeight="1">
      <c r="A26" s="39"/>
      <c r="B26" s="40" t="s">
        <v>46</v>
      </c>
      <c r="C26" s="41">
        <v>673804.0</v>
      </c>
      <c r="D26" s="41">
        <v>327494.67</v>
      </c>
      <c r="E26" s="41">
        <v>1001298.67</v>
      </c>
      <c r="F26" s="41">
        <v>512298.67</v>
      </c>
      <c r="G26" s="41">
        <v>511486.15</v>
      </c>
      <c r="H26" s="42">
        <f t="shared" si="5"/>
        <v>489000</v>
      </c>
      <c r="I26" s="43">
        <v>324742.68</v>
      </c>
      <c r="J26" s="44" t="s">
        <v>31</v>
      </c>
      <c r="K26" s="43">
        <v>295325.49</v>
      </c>
      <c r="L26" s="44" t="s">
        <v>31</v>
      </c>
      <c r="M26" s="43">
        <v>540000.0</v>
      </c>
    </row>
    <row r="27" ht="15.75" customHeight="1">
      <c r="A27" s="39"/>
      <c r="B27" s="40" t="s">
        <v>47</v>
      </c>
      <c r="C27" s="41">
        <v>0.0</v>
      </c>
      <c r="D27" s="41">
        <v>0.0</v>
      </c>
      <c r="E27" s="41">
        <v>0.0</v>
      </c>
      <c r="F27" s="41">
        <v>0.0</v>
      </c>
      <c r="G27" s="41">
        <v>0.0</v>
      </c>
      <c r="H27" s="42">
        <f t="shared" si="5"/>
        <v>0</v>
      </c>
      <c r="I27" s="43">
        <v>0.0</v>
      </c>
      <c r="J27" s="44" t="s">
        <v>31</v>
      </c>
      <c r="K27" s="43">
        <v>0.0</v>
      </c>
      <c r="L27" s="44" t="s">
        <v>31</v>
      </c>
      <c r="M27" s="43">
        <v>0.0</v>
      </c>
    </row>
    <row r="28" ht="15.75" customHeight="1">
      <c r="A28" s="39"/>
      <c r="B28" s="40" t="s">
        <v>48</v>
      </c>
      <c r="C28" s="41">
        <v>1129041.0</v>
      </c>
      <c r="D28" s="41">
        <v>-317468.09</v>
      </c>
      <c r="E28" s="41">
        <v>811572.91</v>
      </c>
      <c r="F28" s="41">
        <v>382279.52</v>
      </c>
      <c r="G28" s="41">
        <v>382279.52</v>
      </c>
      <c r="H28" s="42">
        <f t="shared" si="5"/>
        <v>429293.39</v>
      </c>
      <c r="I28" s="43">
        <v>342649.48</v>
      </c>
      <c r="J28" s="44" t="s">
        <v>31</v>
      </c>
      <c r="K28" s="43">
        <v>138009.42</v>
      </c>
      <c r="L28" s="44" t="s">
        <v>31</v>
      </c>
      <c r="M28" s="43">
        <v>547054.53</v>
      </c>
    </row>
    <row r="29" ht="15.75" customHeight="1">
      <c r="A29" s="33" t="s">
        <v>49</v>
      </c>
      <c r="C29" s="35">
        <f t="shared" ref="C29:H29" si="6">SUM(C30:C38)</f>
        <v>14146936</v>
      </c>
      <c r="D29" s="35">
        <f t="shared" si="6"/>
        <v>151685.78</v>
      </c>
      <c r="E29" s="35">
        <f t="shared" si="6"/>
        <v>14298621.78</v>
      </c>
      <c r="F29" s="35">
        <f t="shared" si="6"/>
        <v>8476672.24</v>
      </c>
      <c r="G29" s="35">
        <f t="shared" si="6"/>
        <v>8045136.69</v>
      </c>
      <c r="H29" s="36">
        <f t="shared" si="6"/>
        <v>5821949.54</v>
      </c>
      <c r="I29" s="17">
        <f>+F29-G29</f>
        <v>431535.55</v>
      </c>
    </row>
    <row r="30" ht="15.75" customHeight="1">
      <c r="A30" s="39"/>
      <c r="B30" s="40" t="s">
        <v>50</v>
      </c>
      <c r="C30" s="41">
        <v>1104020.0</v>
      </c>
      <c r="D30" s="41">
        <v>416094.04</v>
      </c>
      <c r="E30" s="41">
        <v>1520114.04</v>
      </c>
      <c r="F30" s="41">
        <v>1113215.03</v>
      </c>
      <c r="G30" s="41">
        <v>1113042.11</v>
      </c>
      <c r="H30" s="42">
        <f t="shared" ref="H30:H38" si="7">+E30-F30</f>
        <v>406899.01</v>
      </c>
      <c r="I30" s="43">
        <v>684249.06</v>
      </c>
      <c r="J30" s="44" t="s">
        <v>31</v>
      </c>
      <c r="K30" s="43">
        <v>684249.06</v>
      </c>
      <c r="L30" s="44" t="s">
        <v>31</v>
      </c>
      <c r="M30" s="43">
        <v>685994.7</v>
      </c>
    </row>
    <row r="31" ht="15.75" customHeight="1">
      <c r="A31" s="39"/>
      <c r="B31" s="40" t="s">
        <v>51</v>
      </c>
      <c r="C31" s="41">
        <v>1838649.0</v>
      </c>
      <c r="D31" s="41">
        <v>92455.98</v>
      </c>
      <c r="E31" s="41">
        <v>1931104.98</v>
      </c>
      <c r="F31" s="41">
        <v>1219683.2</v>
      </c>
      <c r="G31" s="41">
        <v>1219683.2</v>
      </c>
      <c r="H31" s="42">
        <f t="shared" si="7"/>
        <v>711421.78</v>
      </c>
      <c r="I31" s="43">
        <v>641372.91</v>
      </c>
      <c r="J31" s="44" t="s">
        <v>31</v>
      </c>
      <c r="K31" s="43">
        <v>638762.91</v>
      </c>
      <c r="L31" s="44" t="s">
        <v>31</v>
      </c>
      <c r="M31" s="43">
        <v>1272488.27</v>
      </c>
    </row>
    <row r="32" ht="15.75" customHeight="1">
      <c r="A32" s="39"/>
      <c r="B32" s="40" t="s">
        <v>52</v>
      </c>
      <c r="C32" s="41">
        <v>3464996.0</v>
      </c>
      <c r="D32" s="41">
        <v>56963.88</v>
      </c>
      <c r="E32" s="41">
        <v>3521959.88</v>
      </c>
      <c r="F32" s="41">
        <v>2448667.61</v>
      </c>
      <c r="G32" s="41">
        <v>2398648.0</v>
      </c>
      <c r="H32" s="42">
        <f t="shared" si="7"/>
        <v>1073292.27</v>
      </c>
      <c r="I32" s="43">
        <v>1392823.03</v>
      </c>
      <c r="J32" s="44" t="s">
        <v>31</v>
      </c>
      <c r="K32" s="43">
        <v>1377634.43</v>
      </c>
      <c r="L32" s="44" t="s">
        <v>31</v>
      </c>
      <c r="M32" s="43">
        <v>1911348.37</v>
      </c>
    </row>
    <row r="33" ht="15.75" customHeight="1">
      <c r="A33" s="39"/>
      <c r="B33" s="40" t="s">
        <v>53</v>
      </c>
      <c r="C33" s="41">
        <v>1035000.0</v>
      </c>
      <c r="D33" s="41">
        <v>-73985.01</v>
      </c>
      <c r="E33" s="41">
        <v>961014.99</v>
      </c>
      <c r="F33" s="41">
        <v>291014.99</v>
      </c>
      <c r="G33" s="41">
        <v>6014.99</v>
      </c>
      <c r="H33" s="42">
        <f t="shared" si="7"/>
        <v>670000</v>
      </c>
      <c r="I33" s="43">
        <v>5491.43</v>
      </c>
      <c r="J33" s="44" t="s">
        <v>31</v>
      </c>
      <c r="K33" s="43">
        <v>5491.43</v>
      </c>
      <c r="L33" s="44" t="s">
        <v>31</v>
      </c>
      <c r="M33" s="43">
        <v>1035000.0</v>
      </c>
    </row>
    <row r="34" ht="15.75" customHeight="1">
      <c r="A34" s="39"/>
      <c r="B34" s="40" t="s">
        <v>54</v>
      </c>
      <c r="C34" s="41">
        <v>1974716.0</v>
      </c>
      <c r="D34" s="41">
        <v>-143710.61</v>
      </c>
      <c r="E34" s="41">
        <v>1831005.39</v>
      </c>
      <c r="F34" s="41">
        <v>1206947.08</v>
      </c>
      <c r="G34" s="41">
        <v>1117872.8</v>
      </c>
      <c r="H34" s="42">
        <f t="shared" si="7"/>
        <v>624058.31</v>
      </c>
      <c r="I34" s="43">
        <v>787804.63</v>
      </c>
      <c r="J34" s="44" t="s">
        <v>31</v>
      </c>
      <c r="K34" s="43">
        <v>597932.11</v>
      </c>
      <c r="L34" s="44" t="s">
        <v>31</v>
      </c>
      <c r="M34" s="43">
        <v>1280248.31</v>
      </c>
    </row>
    <row r="35" ht="15.75" customHeight="1">
      <c r="A35" s="39"/>
      <c r="B35" s="40" t="s">
        <v>55</v>
      </c>
      <c r="C35" s="41">
        <v>449510.0</v>
      </c>
      <c r="D35" s="41">
        <v>92402.85</v>
      </c>
      <c r="E35" s="41">
        <v>541912.85</v>
      </c>
      <c r="F35" s="41">
        <v>452224.18</v>
      </c>
      <c r="G35" s="41">
        <v>450866.93</v>
      </c>
      <c r="H35" s="42">
        <f t="shared" si="7"/>
        <v>89688.67</v>
      </c>
      <c r="I35" s="43">
        <v>320801.05</v>
      </c>
      <c r="J35" s="44" t="s">
        <v>31</v>
      </c>
      <c r="K35" s="43">
        <v>164678.82</v>
      </c>
      <c r="L35" s="44" t="s">
        <v>31</v>
      </c>
      <c r="M35" s="43">
        <v>111940.6</v>
      </c>
    </row>
    <row r="36" ht="15.75" customHeight="1">
      <c r="A36" s="39"/>
      <c r="B36" s="40" t="s">
        <v>56</v>
      </c>
      <c r="C36" s="41">
        <v>208184.0</v>
      </c>
      <c r="D36" s="41">
        <v>-6336.55</v>
      </c>
      <c r="E36" s="41">
        <v>201847.45</v>
      </c>
      <c r="F36" s="41">
        <v>81370.94</v>
      </c>
      <c r="G36" s="41">
        <v>80943.94</v>
      </c>
      <c r="H36" s="42">
        <f t="shared" si="7"/>
        <v>120476.51</v>
      </c>
      <c r="I36" s="43">
        <v>49094.26</v>
      </c>
      <c r="J36" s="44" t="s">
        <v>31</v>
      </c>
      <c r="K36" s="43">
        <v>48733.26</v>
      </c>
      <c r="L36" s="44" t="s">
        <v>31</v>
      </c>
      <c r="M36" s="43">
        <v>167472.51</v>
      </c>
    </row>
    <row r="37" ht="15.75" customHeight="1">
      <c r="A37" s="39"/>
      <c r="B37" s="40" t="s">
        <v>57</v>
      </c>
      <c r="C37" s="41">
        <v>931470.0</v>
      </c>
      <c r="D37" s="41">
        <v>-234146.59</v>
      </c>
      <c r="E37" s="41">
        <v>697323.41</v>
      </c>
      <c r="F37" s="41">
        <v>303370.27</v>
      </c>
      <c r="G37" s="41">
        <v>297885.78</v>
      </c>
      <c r="H37" s="42">
        <f t="shared" si="7"/>
        <v>393953.14</v>
      </c>
      <c r="I37" s="43">
        <v>216741.73</v>
      </c>
      <c r="J37" s="44" t="s">
        <v>31</v>
      </c>
      <c r="K37" s="43">
        <v>216531.1</v>
      </c>
      <c r="L37" s="44" t="s">
        <v>31</v>
      </c>
      <c r="M37" s="43">
        <v>557093.71</v>
      </c>
    </row>
    <row r="38" ht="15.75" customHeight="1">
      <c r="A38" s="39"/>
      <c r="B38" s="40" t="s">
        <v>58</v>
      </c>
      <c r="C38" s="41">
        <v>3140391.0</v>
      </c>
      <c r="D38" s="41">
        <v>-48052.21</v>
      </c>
      <c r="E38" s="41">
        <v>3092338.79</v>
      </c>
      <c r="F38" s="41">
        <v>1360178.94</v>
      </c>
      <c r="G38" s="41">
        <v>1360178.94</v>
      </c>
      <c r="H38" s="42">
        <f t="shared" si="7"/>
        <v>1732159.85</v>
      </c>
      <c r="I38" s="43">
        <v>667518.18</v>
      </c>
      <c r="J38" s="44" t="s">
        <v>31</v>
      </c>
      <c r="K38" s="43">
        <v>667518.18</v>
      </c>
      <c r="L38" s="44" t="s">
        <v>31</v>
      </c>
      <c r="M38" s="43">
        <v>2425335.61</v>
      </c>
    </row>
    <row r="39" ht="15.75" customHeight="1">
      <c r="A39" s="33" t="s">
        <v>59</v>
      </c>
      <c r="C39" s="35">
        <f>SUM(C40:C48)</f>
        <v>819609</v>
      </c>
      <c r="D39" s="35">
        <v>386.2</v>
      </c>
      <c r="E39" s="35">
        <f t="shared" ref="E39:F39" si="8">SUM(E40:E48)</f>
        <v>819995.2</v>
      </c>
      <c r="F39" s="35">
        <f t="shared" si="8"/>
        <v>182529.2</v>
      </c>
      <c r="G39" s="35">
        <f t="shared" ref="G39:H39" si="9">SUM(G40:G47)</f>
        <v>182529.2</v>
      </c>
      <c r="H39" s="36">
        <f t="shared" si="9"/>
        <v>637466</v>
      </c>
      <c r="I39" s="17">
        <f>+F39-G39</f>
        <v>0</v>
      </c>
    </row>
    <row r="40" ht="15.75" customHeight="1">
      <c r="A40" s="39"/>
      <c r="B40" s="46" t="s">
        <v>60</v>
      </c>
      <c r="C40" s="41">
        <v>0.0</v>
      </c>
      <c r="D40" s="41">
        <v>0.0</v>
      </c>
      <c r="E40" s="41">
        <v>0.0</v>
      </c>
      <c r="F40" s="41">
        <v>0.0</v>
      </c>
      <c r="G40" s="41">
        <v>0.0</v>
      </c>
      <c r="H40" s="42">
        <f t="shared" ref="H40:H42" si="10">+E40-F40</f>
        <v>0</v>
      </c>
      <c r="I40" s="43">
        <v>0.0</v>
      </c>
      <c r="J40" s="44" t="s">
        <v>31</v>
      </c>
      <c r="K40" s="43">
        <v>0.0</v>
      </c>
      <c r="L40" s="44" t="s">
        <v>31</v>
      </c>
      <c r="M40" s="43">
        <v>0.0</v>
      </c>
    </row>
    <row r="41" ht="15.75" customHeight="1">
      <c r="A41" s="39"/>
      <c r="B41" s="46" t="s">
        <v>61</v>
      </c>
      <c r="C41" s="41">
        <v>0.0</v>
      </c>
      <c r="D41" s="41">
        <v>0.0</v>
      </c>
      <c r="E41" s="41">
        <v>0.0</v>
      </c>
      <c r="F41" s="41">
        <v>0.0</v>
      </c>
      <c r="G41" s="41">
        <v>0.0</v>
      </c>
      <c r="H41" s="42">
        <f t="shared" si="10"/>
        <v>0</v>
      </c>
      <c r="I41" s="43">
        <v>0.0</v>
      </c>
      <c r="J41" s="44" t="s">
        <v>31</v>
      </c>
      <c r="K41" s="43">
        <v>0.0</v>
      </c>
      <c r="L41" s="44" t="s">
        <v>31</v>
      </c>
      <c r="M41" s="43">
        <v>0.0</v>
      </c>
    </row>
    <row r="42" ht="15.75" customHeight="1">
      <c r="A42" s="39"/>
      <c r="B42" s="46" t="s">
        <v>62</v>
      </c>
      <c r="C42" s="41">
        <v>0.0</v>
      </c>
      <c r="D42" s="41">
        <v>0.0</v>
      </c>
      <c r="E42" s="41">
        <v>0.0</v>
      </c>
      <c r="F42" s="41">
        <v>0.0</v>
      </c>
      <c r="G42" s="41">
        <v>0.0</v>
      </c>
      <c r="H42" s="42">
        <f t="shared" si="10"/>
        <v>0</v>
      </c>
      <c r="I42" s="43">
        <v>0.0</v>
      </c>
      <c r="J42" s="44" t="s">
        <v>31</v>
      </c>
      <c r="K42" s="43">
        <v>0.0</v>
      </c>
      <c r="L42" s="44" t="s">
        <v>31</v>
      </c>
      <c r="M42" s="43">
        <v>0.0</v>
      </c>
    </row>
    <row r="43" ht="15.75" customHeight="1">
      <c r="A43" s="39"/>
      <c r="B43" s="46" t="s">
        <v>63</v>
      </c>
      <c r="C43" s="41">
        <v>819609.0</v>
      </c>
      <c r="D43" s="41">
        <v>386.2</v>
      </c>
      <c r="E43" s="41">
        <v>819995.2</v>
      </c>
      <c r="F43" s="41">
        <v>182529.2</v>
      </c>
      <c r="G43" s="41">
        <v>182529.2</v>
      </c>
      <c r="H43" s="42">
        <v>637466.0</v>
      </c>
      <c r="I43" s="43">
        <v>91875.2</v>
      </c>
      <c r="J43" s="44" t="s">
        <v>31</v>
      </c>
      <c r="K43" s="43">
        <v>89875.2</v>
      </c>
      <c r="L43" s="44" t="s">
        <v>31</v>
      </c>
      <c r="M43" s="43">
        <v>728120.0</v>
      </c>
    </row>
    <row r="44" ht="15.75" customHeight="1">
      <c r="A44" s="39"/>
      <c r="B44" s="46" t="s">
        <v>64</v>
      </c>
      <c r="C44" s="41">
        <v>0.0</v>
      </c>
      <c r="D44" s="41">
        <v>0.0</v>
      </c>
      <c r="E44" s="41">
        <v>0.0</v>
      </c>
      <c r="F44" s="41">
        <v>0.0</v>
      </c>
      <c r="G44" s="41">
        <v>0.0</v>
      </c>
      <c r="H44" s="42">
        <f t="shared" ref="H44:H48" si="11">+E44-F44</f>
        <v>0</v>
      </c>
      <c r="I44" s="43">
        <v>0.0</v>
      </c>
      <c r="J44" s="44" t="s">
        <v>31</v>
      </c>
      <c r="K44" s="43">
        <v>0.0</v>
      </c>
      <c r="L44" s="44" t="s">
        <v>31</v>
      </c>
      <c r="M44" s="43">
        <v>0.0</v>
      </c>
    </row>
    <row r="45" ht="15.75" customHeight="1">
      <c r="A45" s="39"/>
      <c r="B45" s="46" t="s">
        <v>65</v>
      </c>
      <c r="C45" s="41">
        <v>0.0</v>
      </c>
      <c r="D45" s="41">
        <v>0.0</v>
      </c>
      <c r="E45" s="41">
        <v>0.0</v>
      </c>
      <c r="F45" s="41">
        <v>0.0</v>
      </c>
      <c r="G45" s="41">
        <v>0.0</v>
      </c>
      <c r="H45" s="42">
        <f t="shared" si="11"/>
        <v>0</v>
      </c>
      <c r="I45" s="43">
        <v>0.0</v>
      </c>
      <c r="J45" s="44" t="s">
        <v>31</v>
      </c>
      <c r="K45" s="43">
        <v>0.0</v>
      </c>
      <c r="L45" s="44" t="s">
        <v>31</v>
      </c>
      <c r="M45" s="43">
        <v>0.0</v>
      </c>
    </row>
    <row r="46" ht="15.75" customHeight="1">
      <c r="A46" s="39"/>
      <c r="B46" s="46" t="s">
        <v>66</v>
      </c>
      <c r="C46" s="41">
        <v>0.0</v>
      </c>
      <c r="D46" s="41">
        <v>0.0</v>
      </c>
      <c r="E46" s="41">
        <v>0.0</v>
      </c>
      <c r="F46" s="41">
        <v>0.0</v>
      </c>
      <c r="G46" s="41">
        <v>0.0</v>
      </c>
      <c r="H46" s="42">
        <f t="shared" si="11"/>
        <v>0</v>
      </c>
      <c r="I46" s="43">
        <v>0.0</v>
      </c>
      <c r="J46" s="44" t="s">
        <v>31</v>
      </c>
      <c r="K46" s="43">
        <v>0.0</v>
      </c>
      <c r="L46" s="44" t="s">
        <v>31</v>
      </c>
      <c r="M46" s="43">
        <v>0.0</v>
      </c>
    </row>
    <row r="47" ht="15.75" customHeight="1">
      <c r="A47" s="39"/>
      <c r="B47" s="46" t="s">
        <v>67</v>
      </c>
      <c r="C47" s="41">
        <v>0.0</v>
      </c>
      <c r="D47" s="41">
        <v>0.0</v>
      </c>
      <c r="E47" s="41">
        <v>0.0</v>
      </c>
      <c r="F47" s="41">
        <v>0.0</v>
      </c>
      <c r="G47" s="41">
        <v>0.0</v>
      </c>
      <c r="H47" s="42">
        <f t="shared" si="11"/>
        <v>0</v>
      </c>
      <c r="I47" s="43">
        <v>0.0</v>
      </c>
      <c r="J47" s="44" t="s">
        <v>31</v>
      </c>
      <c r="K47" s="43">
        <v>0.0</v>
      </c>
      <c r="L47" s="44" t="s">
        <v>31</v>
      </c>
      <c r="M47" s="43">
        <v>0.0</v>
      </c>
    </row>
    <row r="48" ht="15.75" customHeight="1">
      <c r="A48" s="39"/>
      <c r="B48" s="46" t="s">
        <v>68</v>
      </c>
      <c r="C48" s="41">
        <v>0.0</v>
      </c>
      <c r="D48" s="41">
        <v>0.0</v>
      </c>
      <c r="E48" s="41">
        <v>0.0</v>
      </c>
      <c r="F48" s="41">
        <v>0.0</v>
      </c>
      <c r="G48" s="41">
        <v>0.0</v>
      </c>
      <c r="H48" s="42">
        <f t="shared" si="11"/>
        <v>0</v>
      </c>
      <c r="I48" s="43">
        <v>0.0</v>
      </c>
      <c r="J48" s="44" t="s">
        <v>31</v>
      </c>
      <c r="K48" s="43">
        <v>0.0</v>
      </c>
      <c r="L48" s="44" t="s">
        <v>31</v>
      </c>
      <c r="M48" s="43">
        <v>0.0</v>
      </c>
    </row>
    <row r="49" ht="15.75" customHeight="1">
      <c r="A49" s="33" t="s">
        <v>69</v>
      </c>
      <c r="C49" s="35">
        <f t="shared" ref="C49:H49" si="12">SUM(C50:C58)</f>
        <v>3971516</v>
      </c>
      <c r="D49" s="35">
        <f t="shared" si="12"/>
        <v>16936.93</v>
      </c>
      <c r="E49" s="35">
        <f t="shared" si="12"/>
        <v>3988452.93</v>
      </c>
      <c r="F49" s="35">
        <f t="shared" si="12"/>
        <v>1508973.86</v>
      </c>
      <c r="G49" s="35">
        <f t="shared" si="12"/>
        <v>1499717.06</v>
      </c>
      <c r="H49" s="36">
        <f t="shared" si="12"/>
        <v>2479479.07</v>
      </c>
      <c r="I49" s="17">
        <f>+F49-G49</f>
        <v>9256.8</v>
      </c>
    </row>
    <row r="50" ht="15.75" customHeight="1">
      <c r="A50" s="39"/>
      <c r="B50" s="46" t="s">
        <v>70</v>
      </c>
      <c r="C50" s="41">
        <v>1977634.0</v>
      </c>
      <c r="D50" s="41">
        <v>-48992.0</v>
      </c>
      <c r="E50" s="41">
        <v>1928642.0</v>
      </c>
      <c r="F50" s="41">
        <v>1186091.26</v>
      </c>
      <c r="G50" s="41">
        <v>1176834.46</v>
      </c>
      <c r="H50" s="42">
        <f t="shared" ref="H50:H58" si="13">+E50-F50</f>
        <v>742550.74</v>
      </c>
      <c r="I50" s="43">
        <v>30590.55</v>
      </c>
      <c r="J50" s="44" t="s">
        <v>31</v>
      </c>
      <c r="K50" s="43">
        <v>30443.42</v>
      </c>
      <c r="L50" s="44" t="s">
        <v>31</v>
      </c>
      <c r="M50" s="43">
        <v>1963980.38</v>
      </c>
    </row>
    <row r="51" ht="15.75" customHeight="1">
      <c r="A51" s="39"/>
      <c r="B51" s="46" t="s">
        <v>71</v>
      </c>
      <c r="C51" s="41">
        <v>358297.0</v>
      </c>
      <c r="D51" s="41">
        <v>116575.32</v>
      </c>
      <c r="E51" s="41">
        <v>474872.32</v>
      </c>
      <c r="F51" s="41">
        <v>119437.34</v>
      </c>
      <c r="G51" s="41">
        <v>119437.34</v>
      </c>
      <c r="H51" s="42">
        <f t="shared" si="13"/>
        <v>355434.98</v>
      </c>
      <c r="I51" s="43">
        <v>0.0</v>
      </c>
      <c r="J51" s="44" t="s">
        <v>31</v>
      </c>
      <c r="K51" s="43">
        <v>0.0</v>
      </c>
      <c r="L51" s="44" t="s">
        <v>31</v>
      </c>
      <c r="M51" s="43">
        <v>358297.0</v>
      </c>
    </row>
    <row r="52" ht="15.75" customHeight="1">
      <c r="A52" s="39"/>
      <c r="B52" s="46" t="s">
        <v>72</v>
      </c>
      <c r="C52" s="41">
        <v>0.0</v>
      </c>
      <c r="D52" s="41">
        <v>0.0</v>
      </c>
      <c r="E52" s="41">
        <v>0.0</v>
      </c>
      <c r="F52" s="41">
        <v>0.0</v>
      </c>
      <c r="G52" s="41">
        <v>0.0</v>
      </c>
      <c r="H52" s="42">
        <f t="shared" si="13"/>
        <v>0</v>
      </c>
      <c r="I52" s="43">
        <v>0.0</v>
      </c>
      <c r="J52" s="44" t="s">
        <v>31</v>
      </c>
      <c r="K52" s="43">
        <v>0.0</v>
      </c>
      <c r="L52" s="44" t="s">
        <v>31</v>
      </c>
      <c r="M52" s="43">
        <v>0.0</v>
      </c>
    </row>
    <row r="53" ht="15.75" customHeight="1">
      <c r="A53" s="39"/>
      <c r="B53" s="46" t="s">
        <v>73</v>
      </c>
      <c r="C53" s="41">
        <v>0.0</v>
      </c>
      <c r="D53" s="41">
        <v>0.0</v>
      </c>
      <c r="E53" s="41">
        <v>0.0</v>
      </c>
      <c r="F53" s="41">
        <v>0.0</v>
      </c>
      <c r="G53" s="41">
        <v>0.0</v>
      </c>
      <c r="H53" s="42">
        <f t="shared" si="13"/>
        <v>0</v>
      </c>
      <c r="I53" s="43">
        <v>0.0</v>
      </c>
      <c r="J53" s="44" t="s">
        <v>31</v>
      </c>
      <c r="K53" s="43">
        <v>0.0</v>
      </c>
      <c r="L53" s="44" t="s">
        <v>31</v>
      </c>
      <c r="M53" s="43">
        <v>0.0</v>
      </c>
    </row>
    <row r="54" ht="15.75" customHeight="1">
      <c r="A54" s="39"/>
      <c r="B54" s="46" t="s">
        <v>74</v>
      </c>
      <c r="C54" s="41">
        <v>0.0</v>
      </c>
      <c r="D54" s="41">
        <v>0.0</v>
      </c>
      <c r="E54" s="41">
        <v>0.0</v>
      </c>
      <c r="F54" s="41">
        <v>0.0</v>
      </c>
      <c r="G54" s="41">
        <v>0.0</v>
      </c>
      <c r="H54" s="42">
        <f t="shared" si="13"/>
        <v>0</v>
      </c>
      <c r="I54" s="43">
        <v>0.0</v>
      </c>
      <c r="J54" s="44" t="s">
        <v>31</v>
      </c>
      <c r="K54" s="43">
        <v>0.0</v>
      </c>
      <c r="L54" s="44" t="s">
        <v>31</v>
      </c>
      <c r="M54" s="43">
        <v>0.0</v>
      </c>
    </row>
    <row r="55" ht="15.75" customHeight="1">
      <c r="A55" s="39"/>
      <c r="B55" s="46" t="s">
        <v>75</v>
      </c>
      <c r="C55" s="41">
        <v>1255295.0</v>
      </c>
      <c r="D55" s="41">
        <v>-40356.39</v>
      </c>
      <c r="E55" s="41">
        <v>1214938.61</v>
      </c>
      <c r="F55" s="41">
        <v>203445.26</v>
      </c>
      <c r="G55" s="41">
        <v>203445.26</v>
      </c>
      <c r="H55" s="42">
        <f t="shared" si="13"/>
        <v>1011493.35</v>
      </c>
      <c r="I55" s="43">
        <v>0.0</v>
      </c>
      <c r="J55" s="44" t="s">
        <v>31</v>
      </c>
      <c r="K55" s="43">
        <v>0.0</v>
      </c>
      <c r="L55" s="44" t="s">
        <v>31</v>
      </c>
      <c r="M55" s="43">
        <v>1255295.0</v>
      </c>
    </row>
    <row r="56" ht="15.75" customHeight="1">
      <c r="A56" s="39"/>
      <c r="B56" s="46" t="s">
        <v>76</v>
      </c>
      <c r="C56" s="41">
        <v>0.0</v>
      </c>
      <c r="D56" s="41">
        <v>0.0</v>
      </c>
      <c r="E56" s="41">
        <v>0.0</v>
      </c>
      <c r="F56" s="41">
        <v>0.0</v>
      </c>
      <c r="G56" s="41">
        <v>0.0</v>
      </c>
      <c r="H56" s="42">
        <f t="shared" si="13"/>
        <v>0</v>
      </c>
      <c r="I56" s="43">
        <v>0.0</v>
      </c>
      <c r="J56" s="44" t="s">
        <v>31</v>
      </c>
      <c r="K56" s="43">
        <v>0.0</v>
      </c>
      <c r="L56" s="44" t="s">
        <v>31</v>
      </c>
      <c r="M56" s="43">
        <v>0.0</v>
      </c>
    </row>
    <row r="57" ht="15.75" customHeight="1">
      <c r="A57" s="39"/>
      <c r="B57" s="46" t="s">
        <v>77</v>
      </c>
      <c r="C57" s="41">
        <v>0.0</v>
      </c>
      <c r="D57" s="41">
        <v>0.0</v>
      </c>
      <c r="E57" s="41">
        <v>0.0</v>
      </c>
      <c r="F57" s="41">
        <v>0.0</v>
      </c>
      <c r="G57" s="41">
        <v>0.0</v>
      </c>
      <c r="H57" s="42">
        <f t="shared" si="13"/>
        <v>0</v>
      </c>
      <c r="I57" s="43">
        <v>0.0</v>
      </c>
      <c r="J57" s="44" t="s">
        <v>31</v>
      </c>
      <c r="K57" s="43">
        <v>0.0</v>
      </c>
      <c r="L57" s="44" t="s">
        <v>31</v>
      </c>
      <c r="M57" s="43">
        <v>0.0</v>
      </c>
    </row>
    <row r="58" ht="15.75" customHeight="1">
      <c r="A58" s="39"/>
      <c r="B58" s="46" t="s">
        <v>78</v>
      </c>
      <c r="C58" s="41">
        <v>380290.0</v>
      </c>
      <c r="D58" s="41">
        <v>-10290.0</v>
      </c>
      <c r="E58" s="41">
        <v>370000.0</v>
      </c>
      <c r="F58" s="41">
        <v>0.0</v>
      </c>
      <c r="G58" s="41">
        <v>0.0</v>
      </c>
      <c r="H58" s="42">
        <f t="shared" si="13"/>
        <v>370000</v>
      </c>
      <c r="I58" s="43">
        <v>0.0</v>
      </c>
      <c r="J58" s="44" t="s">
        <v>31</v>
      </c>
      <c r="K58" s="43">
        <v>0.0</v>
      </c>
      <c r="L58" s="44" t="s">
        <v>31</v>
      </c>
      <c r="M58" s="43">
        <v>380290.0</v>
      </c>
    </row>
    <row r="59" ht="15.75" customHeight="1">
      <c r="A59" s="33" t="s">
        <v>79</v>
      </c>
      <c r="C59" s="35">
        <f t="shared" ref="C59:H59" si="14">SUM(C60:C62)</f>
        <v>0</v>
      </c>
      <c r="D59" s="35">
        <f t="shared" si="14"/>
        <v>0</v>
      </c>
      <c r="E59" s="35">
        <f t="shared" si="14"/>
        <v>0</v>
      </c>
      <c r="F59" s="35">
        <f t="shared" si="14"/>
        <v>0</v>
      </c>
      <c r="G59" s="35">
        <f t="shared" si="14"/>
        <v>0</v>
      </c>
      <c r="H59" s="36">
        <f t="shared" si="14"/>
        <v>0</v>
      </c>
      <c r="I59" s="17">
        <f>+F59-G59</f>
        <v>0</v>
      </c>
    </row>
    <row r="60" ht="15.75" customHeight="1">
      <c r="A60" s="39"/>
      <c r="B60" s="40" t="s">
        <v>80</v>
      </c>
      <c r="C60" s="41">
        <v>0.0</v>
      </c>
      <c r="D60" s="45" t="s">
        <v>31</v>
      </c>
      <c r="E60" s="41">
        <v>0.0</v>
      </c>
      <c r="F60" s="45" t="s">
        <v>31</v>
      </c>
      <c r="G60" s="41">
        <v>0.0</v>
      </c>
      <c r="H60" s="42" t="s">
        <v>31</v>
      </c>
      <c r="I60" s="43">
        <v>0.0</v>
      </c>
      <c r="J60" s="44" t="s">
        <v>31</v>
      </c>
      <c r="K60" s="43">
        <v>0.0</v>
      </c>
      <c r="L60" s="44" t="s">
        <v>31</v>
      </c>
      <c r="M60" s="43">
        <v>0.0</v>
      </c>
    </row>
    <row r="61" ht="15.75" customHeight="1">
      <c r="A61" s="39"/>
      <c r="B61" s="40" t="s">
        <v>81</v>
      </c>
      <c r="C61" s="41">
        <v>0.0</v>
      </c>
      <c r="D61" s="45" t="s">
        <v>31</v>
      </c>
      <c r="E61" s="41">
        <v>0.0</v>
      </c>
      <c r="F61" s="45" t="s">
        <v>31</v>
      </c>
      <c r="G61" s="41">
        <v>0.0</v>
      </c>
      <c r="H61" s="42" t="s">
        <v>31</v>
      </c>
      <c r="I61" s="43">
        <v>0.0</v>
      </c>
      <c r="J61" s="44" t="s">
        <v>31</v>
      </c>
      <c r="K61" s="43">
        <v>0.0</v>
      </c>
      <c r="L61" s="44" t="s">
        <v>31</v>
      </c>
      <c r="M61" s="43">
        <v>0.0</v>
      </c>
    </row>
    <row r="62" ht="15.75" customHeight="1">
      <c r="A62" s="39"/>
      <c r="B62" s="40" t="s">
        <v>82</v>
      </c>
      <c r="C62" s="41">
        <v>0.0</v>
      </c>
      <c r="D62" s="45" t="s">
        <v>31</v>
      </c>
      <c r="E62" s="41">
        <v>0.0</v>
      </c>
      <c r="F62" s="45" t="s">
        <v>31</v>
      </c>
      <c r="G62" s="41">
        <v>0.0</v>
      </c>
      <c r="H62" s="42" t="s">
        <v>31</v>
      </c>
      <c r="I62" s="43">
        <v>0.0</v>
      </c>
      <c r="J62" s="44" t="s">
        <v>31</v>
      </c>
      <c r="K62" s="43">
        <v>0.0</v>
      </c>
      <c r="L62" s="44" t="s">
        <v>31</v>
      </c>
      <c r="M62" s="43">
        <v>0.0</v>
      </c>
    </row>
    <row r="63" ht="15.75" customHeight="1">
      <c r="A63" s="33" t="s">
        <v>83</v>
      </c>
      <c r="C63" s="35">
        <f t="shared" ref="C63:F63" si="15">SUM(C64:C71)</f>
        <v>4943129</v>
      </c>
      <c r="D63" s="35">
        <f t="shared" si="15"/>
        <v>0</v>
      </c>
      <c r="E63" s="35">
        <f t="shared" si="15"/>
        <v>4943129</v>
      </c>
      <c r="F63" s="35">
        <f t="shared" si="15"/>
        <v>0</v>
      </c>
      <c r="G63" s="35">
        <f>SUM(G64:G70)</f>
        <v>0</v>
      </c>
      <c r="H63" s="36">
        <f>SUM(H64:H71)</f>
        <v>4943129</v>
      </c>
      <c r="I63" s="17">
        <f>+F63-G63</f>
        <v>0</v>
      </c>
    </row>
    <row r="64" ht="15.75" customHeight="1">
      <c r="A64" s="39"/>
      <c r="B64" s="46" t="s">
        <v>84</v>
      </c>
      <c r="C64" s="41">
        <v>0.0</v>
      </c>
      <c r="D64" s="41">
        <v>0.0</v>
      </c>
      <c r="E64" s="41">
        <v>0.0</v>
      </c>
      <c r="F64" s="41">
        <v>0.0</v>
      </c>
      <c r="G64" s="41">
        <v>0.0</v>
      </c>
      <c r="H64" s="42">
        <f t="shared" ref="H64:H71" si="16">+E64-F64</f>
        <v>0</v>
      </c>
      <c r="I64" s="43">
        <v>0.0</v>
      </c>
      <c r="J64" s="44" t="s">
        <v>31</v>
      </c>
      <c r="K64" s="43">
        <v>0.0</v>
      </c>
      <c r="L64" s="44" t="s">
        <v>31</v>
      </c>
      <c r="M64" s="43">
        <v>0.0</v>
      </c>
    </row>
    <row r="65" ht="15.75" customHeight="1">
      <c r="A65" s="39"/>
      <c r="B65" s="46" t="s">
        <v>85</v>
      </c>
      <c r="C65" s="41">
        <v>0.0</v>
      </c>
      <c r="D65" s="41">
        <v>0.0</v>
      </c>
      <c r="E65" s="41">
        <v>0.0</v>
      </c>
      <c r="F65" s="41">
        <v>0.0</v>
      </c>
      <c r="G65" s="41">
        <v>0.0</v>
      </c>
      <c r="H65" s="42">
        <f t="shared" si="16"/>
        <v>0</v>
      </c>
      <c r="I65" s="43">
        <v>0.0</v>
      </c>
      <c r="J65" s="44" t="s">
        <v>31</v>
      </c>
      <c r="K65" s="43">
        <v>0.0</v>
      </c>
      <c r="L65" s="44" t="s">
        <v>31</v>
      </c>
      <c r="M65" s="43">
        <v>0.0</v>
      </c>
    </row>
    <row r="66" ht="15.75" customHeight="1">
      <c r="A66" s="39"/>
      <c r="B66" s="46" t="s">
        <v>86</v>
      </c>
      <c r="C66" s="41">
        <v>0.0</v>
      </c>
      <c r="D66" s="41">
        <v>0.0</v>
      </c>
      <c r="E66" s="41">
        <v>0.0</v>
      </c>
      <c r="F66" s="41">
        <v>0.0</v>
      </c>
      <c r="G66" s="41">
        <v>0.0</v>
      </c>
      <c r="H66" s="42">
        <f t="shared" si="16"/>
        <v>0</v>
      </c>
      <c r="I66" s="43">
        <v>0.0</v>
      </c>
      <c r="J66" s="44" t="s">
        <v>31</v>
      </c>
      <c r="K66" s="43">
        <v>0.0</v>
      </c>
      <c r="L66" s="44" t="s">
        <v>31</v>
      </c>
      <c r="M66" s="43">
        <v>0.0</v>
      </c>
    </row>
    <row r="67" ht="15.75" customHeight="1">
      <c r="A67" s="39"/>
      <c r="B67" s="46" t="s">
        <v>87</v>
      </c>
      <c r="C67" s="41">
        <v>0.0</v>
      </c>
      <c r="D67" s="41">
        <v>0.0</v>
      </c>
      <c r="E67" s="41">
        <v>0.0</v>
      </c>
      <c r="F67" s="41">
        <v>0.0</v>
      </c>
      <c r="G67" s="41">
        <v>0.0</v>
      </c>
      <c r="H67" s="42">
        <f t="shared" si="16"/>
        <v>0</v>
      </c>
      <c r="I67" s="43">
        <v>0.0</v>
      </c>
      <c r="J67" s="44" t="s">
        <v>31</v>
      </c>
      <c r="K67" s="43">
        <v>0.0</v>
      </c>
      <c r="L67" s="44" t="s">
        <v>31</v>
      </c>
      <c r="M67" s="43">
        <v>0.0</v>
      </c>
    </row>
    <row r="68" ht="15.75" customHeight="1">
      <c r="A68" s="39"/>
      <c r="B68" s="46" t="s">
        <v>88</v>
      </c>
      <c r="C68" s="41">
        <v>0.0</v>
      </c>
      <c r="D68" s="41">
        <v>0.0</v>
      </c>
      <c r="E68" s="41">
        <v>0.0</v>
      </c>
      <c r="F68" s="41">
        <v>0.0</v>
      </c>
      <c r="G68" s="41">
        <v>0.0</v>
      </c>
      <c r="H68" s="42">
        <f t="shared" si="16"/>
        <v>0</v>
      </c>
      <c r="I68" s="43">
        <v>0.0</v>
      </c>
      <c r="J68" s="44" t="s">
        <v>31</v>
      </c>
      <c r="K68" s="43">
        <v>0.0</v>
      </c>
      <c r="L68" s="44" t="s">
        <v>31</v>
      </c>
      <c r="M68" s="43">
        <v>0.0</v>
      </c>
    </row>
    <row r="69" ht="15.75" customHeight="1">
      <c r="A69" s="39"/>
      <c r="B69" s="46" t="s">
        <v>89</v>
      </c>
      <c r="C69" s="41">
        <v>0.0</v>
      </c>
      <c r="D69" s="41">
        <v>0.0</v>
      </c>
      <c r="E69" s="41">
        <v>0.0</v>
      </c>
      <c r="F69" s="41">
        <v>0.0</v>
      </c>
      <c r="G69" s="41">
        <v>0.0</v>
      </c>
      <c r="H69" s="42">
        <f t="shared" si="16"/>
        <v>0</v>
      </c>
      <c r="I69" s="43">
        <v>0.0</v>
      </c>
      <c r="J69" s="44" t="s">
        <v>31</v>
      </c>
      <c r="K69" s="43">
        <v>0.0</v>
      </c>
      <c r="L69" s="44" t="s">
        <v>31</v>
      </c>
      <c r="M69" s="43">
        <v>0.0</v>
      </c>
    </row>
    <row r="70" ht="15.75" customHeight="1">
      <c r="A70" s="39"/>
      <c r="B70" s="46" t="s">
        <v>90</v>
      </c>
      <c r="C70" s="41">
        <v>0.0</v>
      </c>
      <c r="D70" s="41">
        <v>0.0</v>
      </c>
      <c r="E70" s="41">
        <v>0.0</v>
      </c>
      <c r="F70" s="41">
        <v>0.0</v>
      </c>
      <c r="G70" s="41">
        <v>0.0</v>
      </c>
      <c r="H70" s="42">
        <f t="shared" si="16"/>
        <v>0</v>
      </c>
      <c r="I70" s="43">
        <v>0.0</v>
      </c>
      <c r="J70" s="44" t="s">
        <v>31</v>
      </c>
      <c r="K70" s="43">
        <v>0.0</v>
      </c>
      <c r="L70" s="44" t="s">
        <v>31</v>
      </c>
      <c r="M70" s="43">
        <v>0.0</v>
      </c>
    </row>
    <row r="71" ht="15.75" customHeight="1">
      <c r="A71" s="39"/>
      <c r="B71" s="46" t="s">
        <v>91</v>
      </c>
      <c r="C71" s="41">
        <v>4943129.0</v>
      </c>
      <c r="D71" s="41">
        <v>0.0</v>
      </c>
      <c r="E71" s="41">
        <v>4943129.0</v>
      </c>
      <c r="F71" s="41">
        <v>0.0</v>
      </c>
      <c r="G71" s="41">
        <v>0.0</v>
      </c>
      <c r="H71" s="42">
        <f t="shared" si="16"/>
        <v>4943129</v>
      </c>
      <c r="I71" s="43">
        <v>0.0</v>
      </c>
      <c r="J71" s="44" t="s">
        <v>31</v>
      </c>
      <c r="K71" s="43">
        <v>0.0</v>
      </c>
      <c r="L71" s="44" t="s">
        <v>31</v>
      </c>
      <c r="M71" s="43">
        <v>4943129.0</v>
      </c>
    </row>
    <row r="72" ht="15.75" customHeight="1">
      <c r="A72" s="33" t="s">
        <v>92</v>
      </c>
      <c r="C72" s="35">
        <f t="shared" ref="C72:H72" si="17">SUM(C73:C75)</f>
        <v>0</v>
      </c>
      <c r="D72" s="35">
        <f t="shared" si="17"/>
        <v>0</v>
      </c>
      <c r="E72" s="35">
        <f t="shared" si="17"/>
        <v>0</v>
      </c>
      <c r="F72" s="35">
        <f t="shared" si="17"/>
        <v>0</v>
      </c>
      <c r="G72" s="35">
        <f t="shared" si="17"/>
        <v>0</v>
      </c>
      <c r="H72" s="36">
        <f t="shared" si="17"/>
        <v>0</v>
      </c>
      <c r="I72" s="17">
        <f t="shared" ref="I72:I87" si="18">+F72-G72</f>
        <v>0</v>
      </c>
    </row>
    <row r="73" ht="15.75" customHeight="1">
      <c r="A73" s="39"/>
      <c r="B73" s="40" t="s">
        <v>93</v>
      </c>
      <c r="C73" s="47">
        <v>0.0</v>
      </c>
      <c r="D73" s="47">
        <v>0.0</v>
      </c>
      <c r="E73" s="47">
        <f t="shared" ref="E73:E75" si="19">SUM(C73,D73)</f>
        <v>0</v>
      </c>
      <c r="F73" s="47">
        <v>0.0</v>
      </c>
      <c r="G73" s="47">
        <v>0.0</v>
      </c>
      <c r="H73" s="42">
        <f t="shared" ref="H73:H75" si="20">SUM(E73-F73)</f>
        <v>0</v>
      </c>
      <c r="I73" s="17">
        <f t="shared" si="18"/>
        <v>0</v>
      </c>
    </row>
    <row r="74" ht="15.75" customHeight="1">
      <c r="A74" s="39"/>
      <c r="B74" s="40" t="s">
        <v>94</v>
      </c>
      <c r="C74" s="47">
        <v>0.0</v>
      </c>
      <c r="D74" s="47">
        <v>0.0</v>
      </c>
      <c r="E74" s="47">
        <f t="shared" si="19"/>
        <v>0</v>
      </c>
      <c r="F74" s="47">
        <v>0.0</v>
      </c>
      <c r="G74" s="47">
        <v>0.0</v>
      </c>
      <c r="H74" s="42">
        <f t="shared" si="20"/>
        <v>0</v>
      </c>
      <c r="I74" s="17">
        <f t="shared" si="18"/>
        <v>0</v>
      </c>
    </row>
    <row r="75" ht="15.75" customHeight="1">
      <c r="A75" s="39"/>
      <c r="B75" s="40" t="s">
        <v>95</v>
      </c>
      <c r="C75" s="47">
        <v>0.0</v>
      </c>
      <c r="D75" s="47">
        <v>0.0</v>
      </c>
      <c r="E75" s="47">
        <f t="shared" si="19"/>
        <v>0</v>
      </c>
      <c r="F75" s="47">
        <v>0.0</v>
      </c>
      <c r="G75" s="47">
        <v>0.0</v>
      </c>
      <c r="H75" s="42">
        <f t="shared" si="20"/>
        <v>0</v>
      </c>
      <c r="I75" s="17">
        <f t="shared" si="18"/>
        <v>0</v>
      </c>
    </row>
    <row r="76" ht="15.75" customHeight="1">
      <c r="A76" s="33" t="s">
        <v>96</v>
      </c>
      <c r="C76" s="35">
        <f t="shared" ref="C76:H76" si="21">SUM(C77:C83)</f>
        <v>0</v>
      </c>
      <c r="D76" s="35">
        <f t="shared" si="21"/>
        <v>0</v>
      </c>
      <c r="E76" s="35">
        <f t="shared" si="21"/>
        <v>0</v>
      </c>
      <c r="F76" s="35">
        <f t="shared" si="21"/>
        <v>0</v>
      </c>
      <c r="G76" s="35">
        <f t="shared" si="21"/>
        <v>0</v>
      </c>
      <c r="H76" s="36">
        <f t="shared" si="21"/>
        <v>0</v>
      </c>
      <c r="I76" s="17">
        <f t="shared" si="18"/>
        <v>0</v>
      </c>
    </row>
    <row r="77" ht="15.75" customHeight="1">
      <c r="A77" s="39"/>
      <c r="B77" s="40" t="s">
        <v>97</v>
      </c>
      <c r="C77" s="47">
        <v>0.0</v>
      </c>
      <c r="D77" s="48">
        <v>0.0</v>
      </c>
      <c r="E77" s="47">
        <f t="shared" ref="E77:E83" si="22">SUM(C77,D77)</f>
        <v>0</v>
      </c>
      <c r="F77" s="48">
        <v>0.0</v>
      </c>
      <c r="G77" s="48">
        <v>0.0</v>
      </c>
      <c r="H77" s="42">
        <f t="shared" ref="H77:H83" si="23">SUM(E77-F77)</f>
        <v>0</v>
      </c>
      <c r="I77" s="17">
        <f t="shared" si="18"/>
        <v>0</v>
      </c>
    </row>
    <row r="78" ht="15.75" customHeight="1">
      <c r="A78" s="39"/>
      <c r="B78" s="40" t="s">
        <v>98</v>
      </c>
      <c r="C78" s="47">
        <v>0.0</v>
      </c>
      <c r="D78" s="48">
        <v>0.0</v>
      </c>
      <c r="E78" s="47">
        <f t="shared" si="22"/>
        <v>0</v>
      </c>
      <c r="F78" s="48">
        <v>0.0</v>
      </c>
      <c r="G78" s="48">
        <v>0.0</v>
      </c>
      <c r="H78" s="42">
        <f t="shared" si="23"/>
        <v>0</v>
      </c>
      <c r="I78" s="17">
        <f t="shared" si="18"/>
        <v>0</v>
      </c>
    </row>
    <row r="79" ht="15.75" customHeight="1">
      <c r="A79" s="39"/>
      <c r="B79" s="40" t="s">
        <v>99</v>
      </c>
      <c r="C79" s="47">
        <v>0.0</v>
      </c>
      <c r="D79" s="48">
        <v>0.0</v>
      </c>
      <c r="E79" s="47">
        <f t="shared" si="22"/>
        <v>0</v>
      </c>
      <c r="F79" s="48">
        <v>0.0</v>
      </c>
      <c r="G79" s="48">
        <v>0.0</v>
      </c>
      <c r="H79" s="42">
        <f t="shared" si="23"/>
        <v>0</v>
      </c>
      <c r="I79" s="17">
        <f t="shared" si="18"/>
        <v>0</v>
      </c>
    </row>
    <row r="80" ht="15.75" customHeight="1">
      <c r="A80" s="39"/>
      <c r="B80" s="40" t="s">
        <v>100</v>
      </c>
      <c r="C80" s="48">
        <v>0.0</v>
      </c>
      <c r="D80" s="48">
        <v>0.0</v>
      </c>
      <c r="E80" s="47">
        <f t="shared" si="22"/>
        <v>0</v>
      </c>
      <c r="F80" s="48">
        <v>0.0</v>
      </c>
      <c r="G80" s="48">
        <v>0.0</v>
      </c>
      <c r="H80" s="42">
        <f t="shared" si="23"/>
        <v>0</v>
      </c>
      <c r="I80" s="17">
        <f t="shared" si="18"/>
        <v>0</v>
      </c>
    </row>
    <row r="81" ht="15.75" customHeight="1">
      <c r="A81" s="39"/>
      <c r="B81" s="40" t="s">
        <v>101</v>
      </c>
      <c r="C81" s="48">
        <v>0.0</v>
      </c>
      <c r="D81" s="48">
        <v>0.0</v>
      </c>
      <c r="E81" s="47">
        <f t="shared" si="22"/>
        <v>0</v>
      </c>
      <c r="F81" s="48">
        <v>0.0</v>
      </c>
      <c r="G81" s="48">
        <v>0.0</v>
      </c>
      <c r="H81" s="42">
        <f t="shared" si="23"/>
        <v>0</v>
      </c>
      <c r="I81" s="17">
        <f t="shared" si="18"/>
        <v>0</v>
      </c>
    </row>
    <row r="82" ht="15.75" customHeight="1">
      <c r="A82" s="39"/>
      <c r="B82" s="40" t="s">
        <v>102</v>
      </c>
      <c r="C82" s="48">
        <v>0.0</v>
      </c>
      <c r="D82" s="48">
        <v>0.0</v>
      </c>
      <c r="E82" s="47">
        <f t="shared" si="22"/>
        <v>0</v>
      </c>
      <c r="F82" s="48">
        <v>0.0</v>
      </c>
      <c r="G82" s="48">
        <v>0.0</v>
      </c>
      <c r="H82" s="42">
        <f t="shared" si="23"/>
        <v>0</v>
      </c>
      <c r="I82" s="17">
        <f t="shared" si="18"/>
        <v>0</v>
      </c>
    </row>
    <row r="83" ht="15.75" customHeight="1">
      <c r="A83" s="39"/>
      <c r="B83" s="40" t="s">
        <v>103</v>
      </c>
      <c r="C83" s="48">
        <v>0.0</v>
      </c>
      <c r="D83" s="48">
        <v>0.0</v>
      </c>
      <c r="E83" s="47">
        <f t="shared" si="22"/>
        <v>0</v>
      </c>
      <c r="F83" s="48">
        <v>0.0</v>
      </c>
      <c r="G83" s="48">
        <v>0.0</v>
      </c>
      <c r="H83" s="42">
        <f t="shared" si="23"/>
        <v>0</v>
      </c>
      <c r="I83" s="17">
        <f t="shared" si="18"/>
        <v>0</v>
      </c>
    </row>
    <row r="84" ht="15.75" customHeight="1">
      <c r="A84" s="39"/>
      <c r="C84" s="35"/>
      <c r="D84" s="35"/>
      <c r="E84" s="47"/>
      <c r="F84" s="35"/>
      <c r="G84" s="35"/>
      <c r="H84" s="36"/>
      <c r="I84" s="17">
        <f t="shared" si="18"/>
        <v>0</v>
      </c>
    </row>
    <row r="85" ht="15.75" customHeight="1">
      <c r="A85" s="33" t="s">
        <v>104</v>
      </c>
      <c r="C85" s="35">
        <f t="shared" ref="C85:H85" si="24">SUM(C87,C95,C105,C115,C125,C135,C139,C147,C151)</f>
        <v>28800643</v>
      </c>
      <c r="D85" s="35">
        <f t="shared" si="24"/>
        <v>3862190.66</v>
      </c>
      <c r="E85" s="35">
        <f t="shared" si="24"/>
        <v>32662833.66</v>
      </c>
      <c r="F85" s="35">
        <f t="shared" si="24"/>
        <v>21231193.64</v>
      </c>
      <c r="G85" s="35">
        <f t="shared" si="24"/>
        <v>20815816.71</v>
      </c>
      <c r="H85" s="36">
        <f t="shared" si="24"/>
        <v>11431640.02</v>
      </c>
      <c r="I85" s="17">
        <f t="shared" si="18"/>
        <v>415376.93</v>
      </c>
    </row>
    <row r="86" ht="15.75" customHeight="1">
      <c r="A86" s="33"/>
      <c r="B86" s="34"/>
      <c r="C86" s="35"/>
      <c r="D86" s="35"/>
      <c r="E86" s="35"/>
      <c r="F86" s="35"/>
      <c r="G86" s="35"/>
      <c r="H86" s="36"/>
      <c r="I86" s="17">
        <f t="shared" si="18"/>
        <v>0</v>
      </c>
    </row>
    <row r="87" ht="15.75" customHeight="1">
      <c r="A87" s="33" t="s">
        <v>29</v>
      </c>
      <c r="C87" s="35">
        <f t="shared" ref="C87:H87" si="25">SUM(C88:C94)</f>
        <v>27175901</v>
      </c>
      <c r="D87" s="35">
        <f t="shared" si="25"/>
        <v>3234654</v>
      </c>
      <c r="E87" s="35">
        <f t="shared" si="25"/>
        <v>30410555</v>
      </c>
      <c r="F87" s="35">
        <f t="shared" si="25"/>
        <v>19528497.47</v>
      </c>
      <c r="G87" s="35">
        <f t="shared" si="25"/>
        <v>19113120.54</v>
      </c>
      <c r="H87" s="36">
        <f t="shared" si="25"/>
        <v>10882057.53</v>
      </c>
      <c r="I87" s="17">
        <f t="shared" si="18"/>
        <v>415376.93</v>
      </c>
    </row>
    <row r="88" ht="15.75" customHeight="1">
      <c r="A88" s="39"/>
      <c r="B88" s="40" t="s">
        <v>105</v>
      </c>
      <c r="C88" s="41">
        <v>1.8469848E7</v>
      </c>
      <c r="D88" s="41">
        <v>3234654.0</v>
      </c>
      <c r="E88" s="41">
        <v>2.1704502E7</v>
      </c>
      <c r="F88" s="41">
        <v>1.519093E7</v>
      </c>
      <c r="G88" s="41">
        <v>1.5186575E7</v>
      </c>
      <c r="H88" s="42">
        <f t="shared" ref="H88:H94" si="26">SUM(E88-F88)</f>
        <v>6513572</v>
      </c>
      <c r="I88" s="43">
        <v>9502505.0</v>
      </c>
      <c r="J88" s="44" t="s">
        <v>31</v>
      </c>
      <c r="K88" s="43">
        <v>9470197.0</v>
      </c>
      <c r="L88" s="44" t="s">
        <v>31</v>
      </c>
      <c r="M88" s="43">
        <v>1.2201997E7</v>
      </c>
    </row>
    <row r="89" ht="15.75" customHeight="1">
      <c r="A89" s="39"/>
      <c r="B89" s="40" t="s">
        <v>106</v>
      </c>
      <c r="C89" s="41">
        <v>0.0</v>
      </c>
      <c r="D89" s="41">
        <v>0.0</v>
      </c>
      <c r="E89" s="41">
        <v>0.0</v>
      </c>
      <c r="F89" s="41">
        <v>0.0</v>
      </c>
      <c r="G89" s="41">
        <v>0.0</v>
      </c>
      <c r="H89" s="42">
        <f t="shared" si="26"/>
        <v>0</v>
      </c>
      <c r="I89" s="43">
        <v>0.0</v>
      </c>
      <c r="J89" s="44" t="s">
        <v>31</v>
      </c>
      <c r="K89" s="43">
        <v>0.0</v>
      </c>
      <c r="L89" s="44" t="s">
        <v>31</v>
      </c>
      <c r="M89" s="43">
        <v>0.0</v>
      </c>
    </row>
    <row r="90" ht="15.75" customHeight="1">
      <c r="A90" s="39"/>
      <c r="B90" s="40" t="s">
        <v>107</v>
      </c>
      <c r="C90" s="41">
        <v>4201741.0</v>
      </c>
      <c r="D90" s="41">
        <v>0.0</v>
      </c>
      <c r="E90" s="41">
        <v>4201741.0</v>
      </c>
      <c r="F90" s="41">
        <v>1517788.5</v>
      </c>
      <c r="G90" s="41">
        <v>1493555.0</v>
      </c>
      <c r="H90" s="42">
        <f t="shared" si="26"/>
        <v>2683952.5</v>
      </c>
      <c r="I90" s="43">
        <v>762380.5</v>
      </c>
      <c r="J90" s="44" t="s">
        <v>31</v>
      </c>
      <c r="K90" s="43">
        <v>724880.71</v>
      </c>
      <c r="L90" s="44" t="s">
        <v>31</v>
      </c>
      <c r="M90" s="43">
        <v>3439360.5</v>
      </c>
    </row>
    <row r="91" ht="15.75" customHeight="1">
      <c r="A91" s="39"/>
      <c r="B91" s="40" t="s">
        <v>108</v>
      </c>
      <c r="C91" s="41">
        <v>4504312.0</v>
      </c>
      <c r="D91" s="41">
        <v>0.0</v>
      </c>
      <c r="E91" s="41">
        <v>4504312.0</v>
      </c>
      <c r="F91" s="41">
        <v>2819778.97</v>
      </c>
      <c r="G91" s="41">
        <v>2432990.54</v>
      </c>
      <c r="H91" s="42">
        <f t="shared" si="26"/>
        <v>1684533.03</v>
      </c>
      <c r="I91" s="43">
        <v>1569638.0</v>
      </c>
      <c r="J91" s="44" t="s">
        <v>31</v>
      </c>
      <c r="K91" s="43">
        <v>1569638.0</v>
      </c>
      <c r="L91" s="44" t="s">
        <v>31</v>
      </c>
      <c r="M91" s="43">
        <v>2934674.0</v>
      </c>
    </row>
    <row r="92" ht="15.75" customHeight="1">
      <c r="A92" s="39"/>
      <c r="B92" s="40" t="s">
        <v>109</v>
      </c>
      <c r="C92" s="41">
        <v>0.0</v>
      </c>
      <c r="D92" s="41">
        <v>0.0</v>
      </c>
      <c r="E92" s="41">
        <v>0.0</v>
      </c>
      <c r="F92" s="41">
        <v>0.0</v>
      </c>
      <c r="G92" s="41">
        <v>0.0</v>
      </c>
      <c r="H92" s="42">
        <f t="shared" si="26"/>
        <v>0</v>
      </c>
      <c r="I92" s="43">
        <v>0.0</v>
      </c>
      <c r="J92" s="44" t="s">
        <v>31</v>
      </c>
      <c r="K92" s="43">
        <v>0.0</v>
      </c>
      <c r="L92" s="44" t="s">
        <v>31</v>
      </c>
      <c r="M92" s="43">
        <v>0.0</v>
      </c>
    </row>
    <row r="93" ht="15.75" customHeight="1">
      <c r="A93" s="39"/>
      <c r="B93" s="40" t="s">
        <v>110</v>
      </c>
      <c r="C93" s="41">
        <v>0.0</v>
      </c>
      <c r="D93" s="41">
        <v>0.0</v>
      </c>
      <c r="E93" s="41">
        <v>0.0</v>
      </c>
      <c r="F93" s="41">
        <v>0.0</v>
      </c>
      <c r="G93" s="41">
        <v>0.0</v>
      </c>
      <c r="H93" s="42">
        <f t="shared" si="26"/>
        <v>0</v>
      </c>
      <c r="I93" s="43">
        <v>0.0</v>
      </c>
      <c r="J93" s="44" t="s">
        <v>31</v>
      </c>
      <c r="K93" s="43">
        <v>0.0</v>
      </c>
      <c r="L93" s="44" t="s">
        <v>31</v>
      </c>
      <c r="M93" s="43">
        <v>0.0</v>
      </c>
    </row>
    <row r="94" ht="15.75" customHeight="1">
      <c r="A94" s="39"/>
      <c r="B94" s="40" t="s">
        <v>111</v>
      </c>
      <c r="C94" s="41">
        <v>0.0</v>
      </c>
      <c r="D94" s="41">
        <v>0.0</v>
      </c>
      <c r="E94" s="41">
        <v>0.0</v>
      </c>
      <c r="F94" s="41">
        <v>0.0</v>
      </c>
      <c r="G94" s="41">
        <v>0.0</v>
      </c>
      <c r="H94" s="42">
        <f t="shared" si="26"/>
        <v>0</v>
      </c>
      <c r="I94" s="43">
        <v>0.0</v>
      </c>
      <c r="J94" s="44" t="s">
        <v>31</v>
      </c>
      <c r="K94" s="43">
        <v>0.0</v>
      </c>
      <c r="L94" s="44" t="s">
        <v>31</v>
      </c>
      <c r="M94" s="43">
        <v>0.0</v>
      </c>
    </row>
    <row r="95" ht="15.75" customHeight="1">
      <c r="A95" s="33" t="s">
        <v>38</v>
      </c>
      <c r="C95" s="35">
        <f t="shared" ref="C95:H95" si="27">SUM(C96:C104)</f>
        <v>0</v>
      </c>
      <c r="D95" s="35">
        <f t="shared" si="27"/>
        <v>24772.88</v>
      </c>
      <c r="E95" s="35">
        <f t="shared" si="27"/>
        <v>24772.88</v>
      </c>
      <c r="F95" s="35">
        <f t="shared" si="27"/>
        <v>24772.88</v>
      </c>
      <c r="G95" s="35">
        <f t="shared" si="27"/>
        <v>24772.88</v>
      </c>
      <c r="H95" s="35">
        <f t="shared" si="27"/>
        <v>0</v>
      </c>
      <c r="I95" s="17">
        <f t="shared" ref="I95:I105" si="28">+F95-G95</f>
        <v>0</v>
      </c>
    </row>
    <row r="96" ht="15.75" customHeight="1">
      <c r="A96" s="39"/>
      <c r="B96" s="40" t="s">
        <v>112</v>
      </c>
      <c r="C96" s="41">
        <v>0.0</v>
      </c>
      <c r="D96" s="41">
        <v>0.0</v>
      </c>
      <c r="E96" s="41">
        <v>0.0</v>
      </c>
      <c r="F96" s="41">
        <v>0.0</v>
      </c>
      <c r="G96" s="41">
        <v>0.0</v>
      </c>
      <c r="H96" s="42">
        <f t="shared" ref="H96:H104" si="29">SUM(E96-F96)</f>
        <v>0</v>
      </c>
      <c r="I96" s="49">
        <f t="shared" si="28"/>
        <v>0</v>
      </c>
    </row>
    <row r="97" ht="15.75" customHeight="1">
      <c r="A97" s="39"/>
      <c r="B97" s="40" t="s">
        <v>113</v>
      </c>
      <c r="C97" s="41">
        <v>0.0</v>
      </c>
      <c r="D97" s="41">
        <v>11557.0</v>
      </c>
      <c r="E97" s="41">
        <v>11557.0</v>
      </c>
      <c r="F97" s="41">
        <v>11557.0</v>
      </c>
      <c r="G97" s="41">
        <v>11557.0</v>
      </c>
      <c r="H97" s="42">
        <f t="shared" si="29"/>
        <v>0</v>
      </c>
      <c r="I97" s="17">
        <f t="shared" si="28"/>
        <v>0</v>
      </c>
    </row>
    <row r="98" ht="15.75" customHeight="1">
      <c r="A98" s="39"/>
      <c r="B98" s="40" t="s">
        <v>114</v>
      </c>
      <c r="C98" s="41">
        <v>0.0</v>
      </c>
      <c r="D98" s="41">
        <v>0.0</v>
      </c>
      <c r="E98" s="41">
        <v>0.0</v>
      </c>
      <c r="F98" s="41">
        <v>0.0</v>
      </c>
      <c r="G98" s="41">
        <v>0.0</v>
      </c>
      <c r="H98" s="42">
        <f t="shared" si="29"/>
        <v>0</v>
      </c>
      <c r="I98" s="17">
        <f t="shared" si="28"/>
        <v>0</v>
      </c>
    </row>
    <row r="99" ht="15.75" customHeight="1">
      <c r="A99" s="39"/>
      <c r="B99" s="40" t="s">
        <v>115</v>
      </c>
      <c r="C99" s="41">
        <v>0.0</v>
      </c>
      <c r="D99" s="41">
        <v>0.0</v>
      </c>
      <c r="E99" s="41">
        <v>0.0</v>
      </c>
      <c r="F99" s="41">
        <v>0.0</v>
      </c>
      <c r="G99" s="41">
        <v>0.0</v>
      </c>
      <c r="H99" s="42">
        <f t="shared" si="29"/>
        <v>0</v>
      </c>
      <c r="I99" s="49">
        <f t="shared" si="28"/>
        <v>0</v>
      </c>
    </row>
    <row r="100" ht="15.75" customHeight="1">
      <c r="A100" s="39"/>
      <c r="B100" s="40" t="s">
        <v>116</v>
      </c>
      <c r="C100" s="41">
        <v>0.0</v>
      </c>
      <c r="D100" s="41">
        <v>0.0</v>
      </c>
      <c r="E100" s="41">
        <v>0.0</v>
      </c>
      <c r="F100" s="41">
        <v>0.0</v>
      </c>
      <c r="G100" s="41">
        <v>0.0</v>
      </c>
      <c r="H100" s="42">
        <f t="shared" si="29"/>
        <v>0</v>
      </c>
      <c r="I100" s="49">
        <f t="shared" si="28"/>
        <v>0</v>
      </c>
    </row>
    <row r="101" ht="15.75" customHeight="1">
      <c r="A101" s="39"/>
      <c r="B101" s="40" t="s">
        <v>117</v>
      </c>
      <c r="C101" s="41">
        <v>0.0</v>
      </c>
      <c r="D101" s="41">
        <v>0.0</v>
      </c>
      <c r="E101" s="41">
        <v>0.0</v>
      </c>
      <c r="F101" s="41">
        <v>0.0</v>
      </c>
      <c r="G101" s="41">
        <v>0.0</v>
      </c>
      <c r="H101" s="42">
        <f t="shared" si="29"/>
        <v>0</v>
      </c>
      <c r="I101" s="17">
        <f t="shared" si="28"/>
        <v>0</v>
      </c>
    </row>
    <row r="102" ht="15.75" customHeight="1">
      <c r="A102" s="39"/>
      <c r="B102" s="40" t="s">
        <v>118</v>
      </c>
      <c r="C102" s="41">
        <v>0.0</v>
      </c>
      <c r="D102" s="41">
        <v>0.0</v>
      </c>
      <c r="E102" s="41">
        <v>0.0</v>
      </c>
      <c r="F102" s="41">
        <v>0.0</v>
      </c>
      <c r="G102" s="41">
        <v>0.0</v>
      </c>
      <c r="H102" s="42">
        <f t="shared" si="29"/>
        <v>0</v>
      </c>
      <c r="I102" s="49">
        <f t="shared" si="28"/>
        <v>0</v>
      </c>
    </row>
    <row r="103" ht="15.75" customHeight="1">
      <c r="A103" s="39"/>
      <c r="B103" s="40" t="s">
        <v>119</v>
      </c>
      <c r="C103" s="41">
        <v>0.0</v>
      </c>
      <c r="D103" s="41">
        <v>0.0</v>
      </c>
      <c r="E103" s="41">
        <v>0.0</v>
      </c>
      <c r="F103" s="41">
        <v>0.0</v>
      </c>
      <c r="G103" s="41">
        <v>0.0</v>
      </c>
      <c r="H103" s="42">
        <f t="shared" si="29"/>
        <v>0</v>
      </c>
      <c r="I103" s="17">
        <f t="shared" si="28"/>
        <v>0</v>
      </c>
    </row>
    <row r="104" ht="15.75" customHeight="1">
      <c r="A104" s="39"/>
      <c r="B104" s="40" t="s">
        <v>120</v>
      </c>
      <c r="C104" s="48">
        <v>0.0</v>
      </c>
      <c r="D104" s="48">
        <v>13215.88</v>
      </c>
      <c r="E104" s="48">
        <v>13215.88</v>
      </c>
      <c r="F104" s="48">
        <v>13215.88</v>
      </c>
      <c r="G104" s="48">
        <v>13215.88</v>
      </c>
      <c r="H104" s="42">
        <f t="shared" si="29"/>
        <v>0</v>
      </c>
      <c r="I104" s="49">
        <f t="shared" si="28"/>
        <v>0</v>
      </c>
    </row>
    <row r="105" ht="15.75" customHeight="1">
      <c r="A105" s="33" t="s">
        <v>49</v>
      </c>
      <c r="C105" s="35">
        <f t="shared" ref="C105:H105" si="30">SUM(C106:C114)</f>
        <v>1624742</v>
      </c>
      <c r="D105" s="35">
        <f t="shared" si="30"/>
        <v>438670.22</v>
      </c>
      <c r="E105" s="35">
        <f t="shared" si="30"/>
        <v>2063412.22</v>
      </c>
      <c r="F105" s="35">
        <f t="shared" si="30"/>
        <v>1513829.73</v>
      </c>
      <c r="G105" s="35">
        <f t="shared" si="30"/>
        <v>1513829.73</v>
      </c>
      <c r="H105" s="36">
        <f t="shared" si="30"/>
        <v>549582.49</v>
      </c>
      <c r="I105" s="17">
        <f t="shared" si="28"/>
        <v>0</v>
      </c>
      <c r="J105" s="17">
        <f>+I105+I95</f>
        <v>0</v>
      </c>
    </row>
    <row r="106" ht="15.75" customHeight="1">
      <c r="A106" s="39"/>
      <c r="B106" s="46" t="s">
        <v>50</v>
      </c>
      <c r="C106" s="41">
        <v>0.0</v>
      </c>
      <c r="D106" s="41">
        <v>0.0</v>
      </c>
      <c r="E106" s="41">
        <v>0.0</v>
      </c>
      <c r="F106" s="41">
        <v>0.0</v>
      </c>
      <c r="G106" s="41">
        <v>0.0</v>
      </c>
      <c r="H106" s="42">
        <f t="shared" ref="H106:H107" si="31">SUM(E106-F106)</f>
        <v>0</v>
      </c>
      <c r="I106" s="43">
        <v>0.0</v>
      </c>
      <c r="J106" s="44" t="s">
        <v>31</v>
      </c>
      <c r="K106" s="43">
        <v>0.0</v>
      </c>
      <c r="L106" s="44" t="s">
        <v>31</v>
      </c>
      <c r="M106" s="43">
        <v>0.0</v>
      </c>
    </row>
    <row r="107" ht="15.75" customHeight="1">
      <c r="A107" s="39"/>
      <c r="B107" s="46" t="s">
        <v>51</v>
      </c>
      <c r="C107" s="41">
        <v>0.0</v>
      </c>
      <c r="D107" s="41">
        <v>0.0</v>
      </c>
      <c r="E107" s="41">
        <v>0.0</v>
      </c>
      <c r="F107" s="41">
        <v>0.0</v>
      </c>
      <c r="G107" s="41">
        <v>0.0</v>
      </c>
      <c r="H107" s="42">
        <f t="shared" si="31"/>
        <v>0</v>
      </c>
      <c r="I107" s="43">
        <v>0.0</v>
      </c>
      <c r="J107" s="44" t="s">
        <v>31</v>
      </c>
      <c r="K107" s="43">
        <v>0.0</v>
      </c>
      <c r="L107" s="44" t="s">
        <v>31</v>
      </c>
      <c r="M107" s="43">
        <v>0.0</v>
      </c>
    </row>
    <row r="108" ht="15.75" customHeight="1">
      <c r="A108" s="39"/>
      <c r="B108" s="46" t="s">
        <v>52</v>
      </c>
      <c r="C108" s="41">
        <v>834000.0</v>
      </c>
      <c r="D108" s="41">
        <v>0.0</v>
      </c>
      <c r="E108" s="41">
        <v>834000.0</v>
      </c>
      <c r="F108" s="41">
        <v>511832.6</v>
      </c>
      <c r="G108" s="41">
        <v>511832.6</v>
      </c>
      <c r="H108" s="42">
        <v>322167.4</v>
      </c>
      <c r="I108" s="43">
        <v>319901.9</v>
      </c>
      <c r="J108" s="44" t="s">
        <v>31</v>
      </c>
      <c r="K108" s="43">
        <v>319901.9</v>
      </c>
      <c r="L108" s="44" t="s">
        <v>31</v>
      </c>
      <c r="M108" s="43">
        <v>514098.1</v>
      </c>
    </row>
    <row r="109" ht="15.75" customHeight="1">
      <c r="A109" s="39"/>
      <c r="B109" s="46" t="s">
        <v>53</v>
      </c>
      <c r="C109" s="41">
        <v>0.0</v>
      </c>
      <c r="D109" s="41">
        <v>0.0</v>
      </c>
      <c r="E109" s="41">
        <v>0.0</v>
      </c>
      <c r="F109" s="41">
        <v>0.0</v>
      </c>
      <c r="G109" s="41">
        <v>0.0</v>
      </c>
      <c r="H109" s="42">
        <f>SUM(E109-F109)</f>
        <v>0</v>
      </c>
      <c r="I109" s="43">
        <v>0.0</v>
      </c>
      <c r="J109" s="44" t="s">
        <v>31</v>
      </c>
      <c r="K109" s="43">
        <v>0.0</v>
      </c>
      <c r="L109" s="44" t="s">
        <v>31</v>
      </c>
      <c r="M109" s="43">
        <v>0.0</v>
      </c>
    </row>
    <row r="110" ht="15.75" customHeight="1">
      <c r="A110" s="39"/>
      <c r="B110" s="46" t="s">
        <v>54</v>
      </c>
      <c r="C110" s="41">
        <v>790742.0</v>
      </c>
      <c r="D110" s="41">
        <v>0.0</v>
      </c>
      <c r="E110" s="41">
        <v>790742.0</v>
      </c>
      <c r="F110" s="41">
        <v>563326.91</v>
      </c>
      <c r="G110" s="41">
        <v>563326.91</v>
      </c>
      <c r="H110" s="42">
        <v>227415.09</v>
      </c>
      <c r="I110" s="43">
        <v>349079.31</v>
      </c>
      <c r="J110" s="44" t="s">
        <v>31</v>
      </c>
      <c r="K110" s="43">
        <v>277663.45</v>
      </c>
      <c r="L110" s="44" t="s">
        <v>31</v>
      </c>
      <c r="M110" s="43">
        <v>441662.69</v>
      </c>
    </row>
    <row r="111" ht="15.75" customHeight="1">
      <c r="A111" s="39"/>
      <c r="B111" s="46" t="s">
        <v>55</v>
      </c>
      <c r="C111" s="41">
        <v>0.0</v>
      </c>
      <c r="D111" s="41">
        <v>41566.6</v>
      </c>
      <c r="E111" s="41">
        <v>41566.6</v>
      </c>
      <c r="F111" s="41">
        <v>41566.6</v>
      </c>
      <c r="G111" s="41">
        <v>41566.6</v>
      </c>
      <c r="H111" s="42">
        <f t="shared" ref="H111:H114" si="32">SUM(E111-F111)</f>
        <v>0</v>
      </c>
      <c r="I111" s="43">
        <v>41566.6</v>
      </c>
      <c r="J111" s="44" t="s">
        <v>31</v>
      </c>
      <c r="K111" s="43">
        <v>41566.6</v>
      </c>
      <c r="L111" s="44" t="s">
        <v>31</v>
      </c>
      <c r="M111" s="43">
        <v>-41566.6</v>
      </c>
    </row>
    <row r="112" ht="15.75" customHeight="1">
      <c r="A112" s="39"/>
      <c r="B112" s="46" t="s">
        <v>56</v>
      </c>
      <c r="C112" s="41">
        <v>0.0</v>
      </c>
      <c r="D112" s="41">
        <v>76961.02</v>
      </c>
      <c r="E112" s="41">
        <v>76961.02</v>
      </c>
      <c r="F112" s="41">
        <v>76961.02</v>
      </c>
      <c r="G112" s="41">
        <v>76961.02</v>
      </c>
      <c r="H112" s="42">
        <f t="shared" si="32"/>
        <v>0</v>
      </c>
      <c r="I112" s="43">
        <v>0.0</v>
      </c>
      <c r="J112" s="44" t="s">
        <v>31</v>
      </c>
      <c r="K112" s="43">
        <v>0.0</v>
      </c>
      <c r="L112" s="44" t="s">
        <v>31</v>
      </c>
      <c r="M112" s="43">
        <v>0.0</v>
      </c>
    </row>
    <row r="113" ht="15.75" customHeight="1">
      <c r="A113" s="39"/>
      <c r="B113" s="46" t="s">
        <v>57</v>
      </c>
      <c r="C113" s="41">
        <v>0.0</v>
      </c>
      <c r="D113" s="41">
        <v>320142.6</v>
      </c>
      <c r="E113" s="41">
        <v>320142.6</v>
      </c>
      <c r="F113" s="41">
        <v>320142.6</v>
      </c>
      <c r="G113" s="41">
        <v>320142.6</v>
      </c>
      <c r="H113" s="42">
        <f t="shared" si="32"/>
        <v>0</v>
      </c>
      <c r="I113" s="43">
        <v>0.0</v>
      </c>
      <c r="J113" s="44" t="s">
        <v>31</v>
      </c>
      <c r="K113" s="43">
        <v>0.0</v>
      </c>
      <c r="L113" s="44" t="s">
        <v>31</v>
      </c>
      <c r="M113" s="43">
        <v>0.0</v>
      </c>
    </row>
    <row r="114" ht="15.75" customHeight="1">
      <c r="A114" s="39"/>
      <c r="B114" s="46" t="s">
        <v>58</v>
      </c>
      <c r="C114" s="41">
        <v>0.0</v>
      </c>
      <c r="D114" s="41">
        <v>0.0</v>
      </c>
      <c r="E114" s="41">
        <v>0.0</v>
      </c>
      <c r="F114" s="41">
        <v>0.0</v>
      </c>
      <c r="G114" s="41">
        <v>0.0</v>
      </c>
      <c r="H114" s="42">
        <f t="shared" si="32"/>
        <v>0</v>
      </c>
      <c r="I114" s="43">
        <v>0.0</v>
      </c>
      <c r="J114" s="44" t="s">
        <v>31</v>
      </c>
      <c r="K114" s="43">
        <v>0.0</v>
      </c>
      <c r="L114" s="44" t="s">
        <v>31</v>
      </c>
      <c r="M114" s="43">
        <v>0.0</v>
      </c>
    </row>
    <row r="115" ht="15.75" customHeight="1">
      <c r="A115" s="33" t="s">
        <v>59</v>
      </c>
      <c r="C115" s="35">
        <f t="shared" ref="C115:H115" si="33">SUM(C116:C124)</f>
        <v>0</v>
      </c>
      <c r="D115" s="35">
        <f t="shared" si="33"/>
        <v>0</v>
      </c>
      <c r="E115" s="35">
        <f t="shared" si="33"/>
        <v>0</v>
      </c>
      <c r="F115" s="35">
        <f t="shared" si="33"/>
        <v>0</v>
      </c>
      <c r="G115" s="35">
        <f t="shared" si="33"/>
        <v>0</v>
      </c>
      <c r="H115" s="36">
        <f t="shared" si="33"/>
        <v>0</v>
      </c>
      <c r="I115" s="17">
        <f t="shared" ref="I115:I132" si="34">+F115-G115</f>
        <v>0</v>
      </c>
    </row>
    <row r="116" ht="15.75" customHeight="1">
      <c r="A116" s="39"/>
      <c r="B116" s="40" t="s">
        <v>121</v>
      </c>
      <c r="C116" s="48">
        <v>0.0</v>
      </c>
      <c r="D116" s="48">
        <v>0.0</v>
      </c>
      <c r="E116" s="47">
        <f t="shared" ref="E116:E124" si="35">SUM(C116,D116)</f>
        <v>0</v>
      </c>
      <c r="F116" s="48">
        <v>0.0</v>
      </c>
      <c r="G116" s="48">
        <v>0.0</v>
      </c>
      <c r="H116" s="42">
        <f t="shared" ref="H116:H124" si="36">SUM(E116-F116)</f>
        <v>0</v>
      </c>
      <c r="I116" s="17">
        <f t="shared" si="34"/>
        <v>0</v>
      </c>
    </row>
    <row r="117" ht="15.75" customHeight="1">
      <c r="A117" s="39"/>
      <c r="B117" s="40" t="s">
        <v>122</v>
      </c>
      <c r="C117" s="48">
        <v>0.0</v>
      </c>
      <c r="D117" s="48">
        <v>0.0</v>
      </c>
      <c r="E117" s="47">
        <f t="shared" si="35"/>
        <v>0</v>
      </c>
      <c r="F117" s="48">
        <v>0.0</v>
      </c>
      <c r="G117" s="48">
        <v>0.0</v>
      </c>
      <c r="H117" s="42">
        <f t="shared" si="36"/>
        <v>0</v>
      </c>
      <c r="I117" s="17">
        <f t="shared" si="34"/>
        <v>0</v>
      </c>
    </row>
    <row r="118" ht="15.75" customHeight="1">
      <c r="A118" s="39"/>
      <c r="B118" s="40" t="s">
        <v>123</v>
      </c>
      <c r="C118" s="48">
        <v>0.0</v>
      </c>
      <c r="D118" s="48">
        <v>0.0</v>
      </c>
      <c r="E118" s="47">
        <f t="shared" si="35"/>
        <v>0</v>
      </c>
      <c r="F118" s="48">
        <v>0.0</v>
      </c>
      <c r="G118" s="48">
        <v>0.0</v>
      </c>
      <c r="H118" s="42">
        <f t="shared" si="36"/>
        <v>0</v>
      </c>
      <c r="I118" s="17">
        <f t="shared" si="34"/>
        <v>0</v>
      </c>
    </row>
    <row r="119" ht="15.75" customHeight="1">
      <c r="A119" s="39"/>
      <c r="B119" s="40" t="s">
        <v>124</v>
      </c>
      <c r="C119" s="48">
        <v>0.0</v>
      </c>
      <c r="D119" s="48">
        <v>0.0</v>
      </c>
      <c r="E119" s="47">
        <f t="shared" si="35"/>
        <v>0</v>
      </c>
      <c r="F119" s="48">
        <v>0.0</v>
      </c>
      <c r="G119" s="48">
        <v>0.0</v>
      </c>
      <c r="H119" s="42">
        <f t="shared" si="36"/>
        <v>0</v>
      </c>
      <c r="I119" s="17">
        <f t="shared" si="34"/>
        <v>0</v>
      </c>
    </row>
    <row r="120" ht="15.75" customHeight="1">
      <c r="A120" s="39"/>
      <c r="B120" s="40" t="s">
        <v>125</v>
      </c>
      <c r="C120" s="48">
        <v>0.0</v>
      </c>
      <c r="D120" s="48">
        <v>0.0</v>
      </c>
      <c r="E120" s="47">
        <f t="shared" si="35"/>
        <v>0</v>
      </c>
      <c r="F120" s="48">
        <v>0.0</v>
      </c>
      <c r="G120" s="48">
        <v>0.0</v>
      </c>
      <c r="H120" s="42">
        <f t="shared" si="36"/>
        <v>0</v>
      </c>
      <c r="I120" s="17">
        <f t="shared" si="34"/>
        <v>0</v>
      </c>
    </row>
    <row r="121" ht="15.75" customHeight="1">
      <c r="A121" s="39"/>
      <c r="B121" s="40" t="s">
        <v>126</v>
      </c>
      <c r="C121" s="48">
        <v>0.0</v>
      </c>
      <c r="D121" s="48">
        <v>0.0</v>
      </c>
      <c r="E121" s="47">
        <f t="shared" si="35"/>
        <v>0</v>
      </c>
      <c r="F121" s="48">
        <v>0.0</v>
      </c>
      <c r="G121" s="48">
        <v>0.0</v>
      </c>
      <c r="H121" s="42">
        <f t="shared" si="36"/>
        <v>0</v>
      </c>
      <c r="I121" s="17">
        <f t="shared" si="34"/>
        <v>0</v>
      </c>
    </row>
    <row r="122" ht="15.75" customHeight="1">
      <c r="A122" s="39"/>
      <c r="B122" s="40" t="s">
        <v>127</v>
      </c>
      <c r="C122" s="48">
        <v>0.0</v>
      </c>
      <c r="D122" s="48">
        <v>0.0</v>
      </c>
      <c r="E122" s="47">
        <f t="shared" si="35"/>
        <v>0</v>
      </c>
      <c r="F122" s="48">
        <v>0.0</v>
      </c>
      <c r="G122" s="48">
        <v>0.0</v>
      </c>
      <c r="H122" s="42">
        <f t="shared" si="36"/>
        <v>0</v>
      </c>
      <c r="I122" s="17">
        <f t="shared" si="34"/>
        <v>0</v>
      </c>
    </row>
    <row r="123" ht="15.75" customHeight="1">
      <c r="A123" s="39"/>
      <c r="B123" s="40" t="s">
        <v>128</v>
      </c>
      <c r="C123" s="48">
        <v>0.0</v>
      </c>
      <c r="D123" s="48">
        <v>0.0</v>
      </c>
      <c r="E123" s="47">
        <f t="shared" si="35"/>
        <v>0</v>
      </c>
      <c r="F123" s="48">
        <v>0.0</v>
      </c>
      <c r="G123" s="48">
        <v>0.0</v>
      </c>
      <c r="H123" s="42">
        <f t="shared" si="36"/>
        <v>0</v>
      </c>
      <c r="I123" s="17">
        <f t="shared" si="34"/>
        <v>0</v>
      </c>
    </row>
    <row r="124" ht="15.75" customHeight="1">
      <c r="A124" s="39"/>
      <c r="B124" s="40" t="s">
        <v>129</v>
      </c>
      <c r="C124" s="48">
        <v>0.0</v>
      </c>
      <c r="D124" s="48">
        <v>0.0</v>
      </c>
      <c r="E124" s="47">
        <f t="shared" si="35"/>
        <v>0</v>
      </c>
      <c r="F124" s="48">
        <v>0.0</v>
      </c>
      <c r="G124" s="48">
        <v>0.0</v>
      </c>
      <c r="H124" s="42">
        <f t="shared" si="36"/>
        <v>0</v>
      </c>
      <c r="I124" s="17">
        <f t="shared" si="34"/>
        <v>0</v>
      </c>
    </row>
    <row r="125" ht="15.75" customHeight="1">
      <c r="A125" s="33" t="s">
        <v>130</v>
      </c>
      <c r="C125" s="35">
        <f t="shared" ref="C125:H125" si="37">SUM(C126:C134)</f>
        <v>0</v>
      </c>
      <c r="D125" s="35">
        <f t="shared" si="37"/>
        <v>164093.56</v>
      </c>
      <c r="E125" s="35">
        <f t="shared" si="37"/>
        <v>164093.56</v>
      </c>
      <c r="F125" s="35">
        <f t="shared" si="37"/>
        <v>164093.56</v>
      </c>
      <c r="G125" s="35">
        <f t="shared" si="37"/>
        <v>164093.56</v>
      </c>
      <c r="H125" s="36">
        <f t="shared" si="37"/>
        <v>0</v>
      </c>
      <c r="I125" s="17">
        <f t="shared" si="34"/>
        <v>0</v>
      </c>
    </row>
    <row r="126" ht="15.75" customHeight="1">
      <c r="A126" s="39"/>
      <c r="B126" s="40" t="s">
        <v>131</v>
      </c>
      <c r="C126" s="48">
        <v>0.0</v>
      </c>
      <c r="D126" s="48">
        <v>164093.56</v>
      </c>
      <c r="E126" s="47">
        <f t="shared" ref="E126:E134" si="38">SUM(C126,D126)</f>
        <v>164093.56</v>
      </c>
      <c r="F126" s="48">
        <v>164093.56</v>
      </c>
      <c r="G126" s="48">
        <v>164093.56</v>
      </c>
      <c r="H126" s="42">
        <f t="shared" ref="H126:H134" si="39">SUM(E126-F126)</f>
        <v>0</v>
      </c>
      <c r="I126" s="17">
        <f t="shared" si="34"/>
        <v>0</v>
      </c>
    </row>
    <row r="127" ht="15.75" customHeight="1">
      <c r="A127" s="39"/>
      <c r="B127" s="40" t="s">
        <v>132</v>
      </c>
      <c r="C127" s="48">
        <v>0.0</v>
      </c>
      <c r="D127" s="48">
        <v>0.0</v>
      </c>
      <c r="E127" s="47">
        <f t="shared" si="38"/>
        <v>0</v>
      </c>
      <c r="F127" s="48">
        <v>0.0</v>
      </c>
      <c r="G127" s="48">
        <v>0.0</v>
      </c>
      <c r="H127" s="42">
        <f t="shared" si="39"/>
        <v>0</v>
      </c>
      <c r="I127" s="17">
        <f t="shared" si="34"/>
        <v>0</v>
      </c>
    </row>
    <row r="128" ht="15.75" customHeight="1">
      <c r="A128" s="39"/>
      <c r="B128" s="40" t="s">
        <v>133</v>
      </c>
      <c r="C128" s="48">
        <v>0.0</v>
      </c>
      <c r="D128" s="48">
        <v>0.0</v>
      </c>
      <c r="E128" s="47">
        <f t="shared" si="38"/>
        <v>0</v>
      </c>
      <c r="F128" s="48">
        <v>0.0</v>
      </c>
      <c r="G128" s="48">
        <v>0.0</v>
      </c>
      <c r="H128" s="42">
        <f t="shared" si="39"/>
        <v>0</v>
      </c>
      <c r="I128" s="17">
        <f t="shared" si="34"/>
        <v>0</v>
      </c>
    </row>
    <row r="129" ht="15.75" customHeight="1">
      <c r="A129" s="39"/>
      <c r="B129" s="40" t="s">
        <v>134</v>
      </c>
      <c r="C129" s="48">
        <v>0.0</v>
      </c>
      <c r="D129" s="48">
        <v>0.0</v>
      </c>
      <c r="E129" s="47">
        <f t="shared" si="38"/>
        <v>0</v>
      </c>
      <c r="F129" s="48">
        <v>0.0</v>
      </c>
      <c r="G129" s="48">
        <v>0.0</v>
      </c>
      <c r="H129" s="42">
        <f t="shared" si="39"/>
        <v>0</v>
      </c>
      <c r="I129" s="17">
        <f t="shared" si="34"/>
        <v>0</v>
      </c>
    </row>
    <row r="130" ht="15.75" customHeight="1">
      <c r="A130" s="39"/>
      <c r="B130" s="40" t="s">
        <v>135</v>
      </c>
      <c r="C130" s="48">
        <v>0.0</v>
      </c>
      <c r="D130" s="48">
        <v>0.0</v>
      </c>
      <c r="E130" s="47">
        <f t="shared" si="38"/>
        <v>0</v>
      </c>
      <c r="F130" s="48">
        <v>0.0</v>
      </c>
      <c r="G130" s="48">
        <v>0.0</v>
      </c>
      <c r="H130" s="42">
        <f t="shared" si="39"/>
        <v>0</v>
      </c>
      <c r="I130" s="17">
        <f t="shared" si="34"/>
        <v>0</v>
      </c>
    </row>
    <row r="131" ht="15.75" customHeight="1">
      <c r="A131" s="39"/>
      <c r="B131" s="40" t="s">
        <v>136</v>
      </c>
      <c r="C131" s="48">
        <v>0.0</v>
      </c>
      <c r="D131" s="48">
        <v>0.0</v>
      </c>
      <c r="E131" s="47">
        <f t="shared" si="38"/>
        <v>0</v>
      </c>
      <c r="F131" s="48">
        <v>0.0</v>
      </c>
      <c r="G131" s="48">
        <v>0.0</v>
      </c>
      <c r="H131" s="42">
        <f t="shared" si="39"/>
        <v>0</v>
      </c>
      <c r="I131" s="17">
        <f t="shared" si="34"/>
        <v>0</v>
      </c>
    </row>
    <row r="132" ht="15.75" customHeight="1">
      <c r="A132" s="39"/>
      <c r="B132" s="40" t="s">
        <v>137</v>
      </c>
      <c r="C132" s="48">
        <v>0.0</v>
      </c>
      <c r="D132" s="48">
        <v>0.0</v>
      </c>
      <c r="E132" s="47">
        <f t="shared" si="38"/>
        <v>0</v>
      </c>
      <c r="F132" s="48">
        <v>0.0</v>
      </c>
      <c r="G132" s="48">
        <v>0.0</v>
      </c>
      <c r="H132" s="42">
        <f t="shared" si="39"/>
        <v>0</v>
      </c>
      <c r="I132" s="17">
        <f t="shared" si="34"/>
        <v>0</v>
      </c>
    </row>
    <row r="133" ht="15.75" customHeight="1">
      <c r="A133" s="39"/>
      <c r="B133" s="40" t="s">
        <v>138</v>
      </c>
      <c r="C133" s="48">
        <v>0.0</v>
      </c>
      <c r="D133" s="48">
        <v>0.0</v>
      </c>
      <c r="E133" s="47">
        <f t="shared" si="38"/>
        <v>0</v>
      </c>
      <c r="F133" s="48">
        <v>0.0</v>
      </c>
      <c r="G133" s="48">
        <v>0.0</v>
      </c>
      <c r="H133" s="42">
        <f t="shared" si="39"/>
        <v>0</v>
      </c>
    </row>
    <row r="134" ht="15.75" customHeight="1">
      <c r="A134" s="39"/>
      <c r="B134" s="40" t="s">
        <v>139</v>
      </c>
      <c r="C134" s="48">
        <v>0.0</v>
      </c>
      <c r="D134" s="48">
        <v>0.0</v>
      </c>
      <c r="E134" s="47">
        <f t="shared" si="38"/>
        <v>0</v>
      </c>
      <c r="F134" s="48">
        <v>0.0</v>
      </c>
      <c r="G134" s="48">
        <v>0.0</v>
      </c>
      <c r="H134" s="42">
        <f t="shared" si="39"/>
        <v>0</v>
      </c>
    </row>
    <row r="135" ht="15.75" customHeight="1">
      <c r="A135" s="33" t="s">
        <v>140</v>
      </c>
      <c r="C135" s="35">
        <f t="shared" ref="C135:H135" si="40">SUM(C136:C138)</f>
        <v>0</v>
      </c>
      <c r="D135" s="35">
        <f t="shared" si="40"/>
        <v>0</v>
      </c>
      <c r="E135" s="35">
        <f t="shared" si="40"/>
        <v>0</v>
      </c>
      <c r="F135" s="35">
        <f t="shared" si="40"/>
        <v>0</v>
      </c>
      <c r="G135" s="35">
        <f t="shared" si="40"/>
        <v>0</v>
      </c>
      <c r="H135" s="36">
        <f t="shared" si="40"/>
        <v>0</v>
      </c>
    </row>
    <row r="136" ht="15.75" customHeight="1">
      <c r="A136" s="39"/>
      <c r="B136" s="40" t="s">
        <v>141</v>
      </c>
      <c r="C136" s="48">
        <v>0.0</v>
      </c>
      <c r="D136" s="48">
        <v>0.0</v>
      </c>
      <c r="E136" s="47">
        <f t="shared" ref="E136:E138" si="41">SUM(C136,D136)</f>
        <v>0</v>
      </c>
      <c r="F136" s="48">
        <v>0.0</v>
      </c>
      <c r="G136" s="48">
        <v>0.0</v>
      </c>
      <c r="H136" s="42">
        <f t="shared" ref="H136:H138" si="42">SUM(E136-F136)</f>
        <v>0</v>
      </c>
    </row>
    <row r="137" ht="15.75" customHeight="1">
      <c r="A137" s="39"/>
      <c r="B137" s="40" t="s">
        <v>142</v>
      </c>
      <c r="C137" s="48">
        <v>0.0</v>
      </c>
      <c r="D137" s="48">
        <v>0.0</v>
      </c>
      <c r="E137" s="47">
        <f t="shared" si="41"/>
        <v>0</v>
      </c>
      <c r="F137" s="48">
        <v>0.0</v>
      </c>
      <c r="G137" s="48">
        <v>0.0</v>
      </c>
      <c r="H137" s="42">
        <f t="shared" si="42"/>
        <v>0</v>
      </c>
    </row>
    <row r="138" ht="15.75" customHeight="1">
      <c r="A138" s="39"/>
      <c r="B138" s="40" t="s">
        <v>143</v>
      </c>
      <c r="C138" s="48">
        <v>0.0</v>
      </c>
      <c r="D138" s="48">
        <v>0.0</v>
      </c>
      <c r="E138" s="47">
        <f t="shared" si="41"/>
        <v>0</v>
      </c>
      <c r="F138" s="48">
        <v>0.0</v>
      </c>
      <c r="G138" s="48">
        <v>0.0</v>
      </c>
      <c r="H138" s="42">
        <f t="shared" si="42"/>
        <v>0</v>
      </c>
    </row>
    <row r="139" ht="15.75" customHeight="1">
      <c r="A139" s="33" t="s">
        <v>83</v>
      </c>
      <c r="C139" s="35">
        <f t="shared" ref="C139:H139" si="43">SUM(C140:C146)</f>
        <v>0</v>
      </c>
      <c r="D139" s="35">
        <f t="shared" si="43"/>
        <v>0</v>
      </c>
      <c r="E139" s="35">
        <f t="shared" si="43"/>
        <v>0</v>
      </c>
      <c r="F139" s="35">
        <f t="shared" si="43"/>
        <v>0</v>
      </c>
      <c r="G139" s="35">
        <f t="shared" si="43"/>
        <v>0</v>
      </c>
      <c r="H139" s="36">
        <f t="shared" si="43"/>
        <v>0</v>
      </c>
    </row>
    <row r="140" ht="15.75" customHeight="1">
      <c r="A140" s="39"/>
      <c r="B140" s="40" t="s">
        <v>144</v>
      </c>
      <c r="C140" s="48">
        <v>0.0</v>
      </c>
      <c r="D140" s="48">
        <v>0.0</v>
      </c>
      <c r="E140" s="47">
        <f t="shared" ref="E140:E146" si="44">SUM(C140,D140)</f>
        <v>0</v>
      </c>
      <c r="F140" s="48">
        <v>0.0</v>
      </c>
      <c r="G140" s="48">
        <v>0.0</v>
      </c>
      <c r="H140" s="42">
        <f t="shared" ref="H140:H146" si="45">E140-F140</f>
        <v>0</v>
      </c>
    </row>
    <row r="141" ht="15.75" customHeight="1">
      <c r="A141" s="39"/>
      <c r="B141" s="40" t="s">
        <v>145</v>
      </c>
      <c r="C141" s="48">
        <v>0.0</v>
      </c>
      <c r="D141" s="48">
        <v>0.0</v>
      </c>
      <c r="E141" s="47">
        <f t="shared" si="44"/>
        <v>0</v>
      </c>
      <c r="F141" s="48">
        <v>0.0</v>
      </c>
      <c r="G141" s="48">
        <v>0.0</v>
      </c>
      <c r="H141" s="42">
        <f t="shared" si="45"/>
        <v>0</v>
      </c>
    </row>
    <row r="142" ht="15.75" customHeight="1">
      <c r="A142" s="39"/>
      <c r="B142" s="40" t="s">
        <v>146</v>
      </c>
      <c r="C142" s="48">
        <v>0.0</v>
      </c>
      <c r="D142" s="48">
        <v>0.0</v>
      </c>
      <c r="E142" s="47">
        <f t="shared" si="44"/>
        <v>0</v>
      </c>
      <c r="F142" s="48">
        <v>0.0</v>
      </c>
      <c r="G142" s="48">
        <v>0.0</v>
      </c>
      <c r="H142" s="42">
        <f t="shared" si="45"/>
        <v>0</v>
      </c>
    </row>
    <row r="143" ht="15.75" customHeight="1">
      <c r="A143" s="39"/>
      <c r="B143" s="40" t="s">
        <v>147</v>
      </c>
      <c r="C143" s="48">
        <v>0.0</v>
      </c>
      <c r="D143" s="48">
        <v>0.0</v>
      </c>
      <c r="E143" s="47">
        <f t="shared" si="44"/>
        <v>0</v>
      </c>
      <c r="F143" s="48">
        <v>0.0</v>
      </c>
      <c r="G143" s="48">
        <v>0.0</v>
      </c>
      <c r="H143" s="42">
        <f t="shared" si="45"/>
        <v>0</v>
      </c>
    </row>
    <row r="144" ht="15.75" customHeight="1">
      <c r="A144" s="39"/>
      <c r="B144" s="50" t="s">
        <v>148</v>
      </c>
      <c r="C144" s="48">
        <v>0.0</v>
      </c>
      <c r="D144" s="48">
        <v>0.0</v>
      </c>
      <c r="E144" s="47">
        <f t="shared" si="44"/>
        <v>0</v>
      </c>
      <c r="F144" s="48">
        <v>0.0</v>
      </c>
      <c r="G144" s="48">
        <v>0.0</v>
      </c>
      <c r="H144" s="42">
        <f t="shared" si="45"/>
        <v>0</v>
      </c>
    </row>
    <row r="145" ht="15.75" customHeight="1">
      <c r="A145" s="39"/>
      <c r="B145" s="40" t="s">
        <v>149</v>
      </c>
      <c r="C145" s="48">
        <v>0.0</v>
      </c>
      <c r="D145" s="48">
        <v>0.0</v>
      </c>
      <c r="E145" s="47">
        <f t="shared" si="44"/>
        <v>0</v>
      </c>
      <c r="F145" s="48">
        <v>0.0</v>
      </c>
      <c r="G145" s="48">
        <v>0.0</v>
      </c>
      <c r="H145" s="42">
        <f t="shared" si="45"/>
        <v>0</v>
      </c>
    </row>
    <row r="146" ht="15.75" customHeight="1">
      <c r="A146" s="39"/>
      <c r="B146" s="40" t="s">
        <v>150</v>
      </c>
      <c r="C146" s="48">
        <v>0.0</v>
      </c>
      <c r="D146" s="48">
        <v>0.0</v>
      </c>
      <c r="E146" s="47">
        <f t="shared" si="44"/>
        <v>0</v>
      </c>
      <c r="F146" s="48">
        <v>0.0</v>
      </c>
      <c r="G146" s="48">
        <v>0.0</v>
      </c>
      <c r="H146" s="42">
        <f t="shared" si="45"/>
        <v>0</v>
      </c>
    </row>
    <row r="147" ht="15.75" customHeight="1">
      <c r="A147" s="33" t="s">
        <v>151</v>
      </c>
      <c r="C147" s="35">
        <f t="shared" ref="C147:H147" si="46">SUM(C148:C150)</f>
        <v>0</v>
      </c>
      <c r="D147" s="35">
        <f t="shared" si="46"/>
        <v>0</v>
      </c>
      <c r="E147" s="35">
        <f t="shared" si="46"/>
        <v>0</v>
      </c>
      <c r="F147" s="35">
        <f t="shared" si="46"/>
        <v>0</v>
      </c>
      <c r="G147" s="35">
        <f t="shared" si="46"/>
        <v>0</v>
      </c>
      <c r="H147" s="36">
        <f t="shared" si="46"/>
        <v>0</v>
      </c>
    </row>
    <row r="148" ht="15.75" customHeight="1">
      <c r="A148" s="39"/>
      <c r="B148" s="40" t="s">
        <v>93</v>
      </c>
      <c r="C148" s="48">
        <v>0.0</v>
      </c>
      <c r="D148" s="48">
        <v>0.0</v>
      </c>
      <c r="E148" s="47">
        <f t="shared" ref="E148:E150" si="47">SUM(C148,D148)</f>
        <v>0</v>
      </c>
      <c r="F148" s="48">
        <v>0.0</v>
      </c>
      <c r="G148" s="48">
        <v>0.0</v>
      </c>
      <c r="H148" s="42">
        <f t="shared" ref="H148:H150" si="48">E148-F148</f>
        <v>0</v>
      </c>
    </row>
    <row r="149" ht="15.75" customHeight="1">
      <c r="A149" s="39"/>
      <c r="B149" s="40" t="s">
        <v>94</v>
      </c>
      <c r="C149" s="48">
        <v>0.0</v>
      </c>
      <c r="D149" s="48">
        <v>0.0</v>
      </c>
      <c r="E149" s="47">
        <f t="shared" si="47"/>
        <v>0</v>
      </c>
      <c r="F149" s="48">
        <v>0.0</v>
      </c>
      <c r="G149" s="48">
        <v>0.0</v>
      </c>
      <c r="H149" s="42">
        <f t="shared" si="48"/>
        <v>0</v>
      </c>
    </row>
    <row r="150" ht="15.75" customHeight="1">
      <c r="A150" s="39"/>
      <c r="B150" s="40" t="s">
        <v>95</v>
      </c>
      <c r="C150" s="48">
        <v>0.0</v>
      </c>
      <c r="D150" s="48">
        <v>0.0</v>
      </c>
      <c r="E150" s="47">
        <f t="shared" si="47"/>
        <v>0</v>
      </c>
      <c r="F150" s="48">
        <v>0.0</v>
      </c>
      <c r="G150" s="48">
        <v>0.0</v>
      </c>
      <c r="H150" s="42">
        <f t="shared" si="48"/>
        <v>0</v>
      </c>
    </row>
    <row r="151" ht="15.75" customHeight="1">
      <c r="A151" s="33" t="s">
        <v>96</v>
      </c>
      <c r="C151" s="35">
        <f t="shared" ref="C151:H151" si="49">SUM(C152:C158)</f>
        <v>0</v>
      </c>
      <c r="D151" s="35">
        <f t="shared" si="49"/>
        <v>0</v>
      </c>
      <c r="E151" s="35">
        <f t="shared" si="49"/>
        <v>0</v>
      </c>
      <c r="F151" s="35">
        <f t="shared" si="49"/>
        <v>0</v>
      </c>
      <c r="G151" s="35">
        <f t="shared" si="49"/>
        <v>0</v>
      </c>
      <c r="H151" s="36">
        <f t="shared" si="49"/>
        <v>0</v>
      </c>
    </row>
    <row r="152" ht="15.75" customHeight="1">
      <c r="A152" s="39"/>
      <c r="B152" s="40" t="s">
        <v>97</v>
      </c>
      <c r="C152" s="48">
        <v>0.0</v>
      </c>
      <c r="D152" s="48">
        <v>0.0</v>
      </c>
      <c r="E152" s="47">
        <f t="shared" ref="E152:E158" si="50">SUM(C152,D152)</f>
        <v>0</v>
      </c>
      <c r="F152" s="48">
        <v>0.0</v>
      </c>
      <c r="G152" s="48">
        <v>0.0</v>
      </c>
      <c r="H152" s="42">
        <f t="shared" ref="H152:H158" si="51">E152-F152</f>
        <v>0</v>
      </c>
    </row>
    <row r="153" ht="15.75" customHeight="1">
      <c r="A153" s="39"/>
      <c r="B153" s="40" t="s">
        <v>98</v>
      </c>
      <c r="C153" s="48">
        <v>0.0</v>
      </c>
      <c r="D153" s="48">
        <v>0.0</v>
      </c>
      <c r="E153" s="47">
        <f t="shared" si="50"/>
        <v>0</v>
      </c>
      <c r="F153" s="48">
        <v>0.0</v>
      </c>
      <c r="G153" s="48">
        <v>0.0</v>
      </c>
      <c r="H153" s="42">
        <f t="shared" si="51"/>
        <v>0</v>
      </c>
    </row>
    <row r="154" ht="15.75" customHeight="1">
      <c r="A154" s="39"/>
      <c r="B154" s="40" t="s">
        <v>99</v>
      </c>
      <c r="C154" s="48">
        <v>0.0</v>
      </c>
      <c r="D154" s="48">
        <v>0.0</v>
      </c>
      <c r="E154" s="47">
        <f t="shared" si="50"/>
        <v>0</v>
      </c>
      <c r="F154" s="48">
        <v>0.0</v>
      </c>
      <c r="G154" s="48">
        <v>0.0</v>
      </c>
      <c r="H154" s="42">
        <f t="shared" si="51"/>
        <v>0</v>
      </c>
    </row>
    <row r="155" ht="15.75" customHeight="1">
      <c r="A155" s="39"/>
      <c r="B155" s="40" t="s">
        <v>100</v>
      </c>
      <c r="C155" s="48">
        <v>0.0</v>
      </c>
      <c r="D155" s="48">
        <v>0.0</v>
      </c>
      <c r="E155" s="47">
        <f t="shared" si="50"/>
        <v>0</v>
      </c>
      <c r="F155" s="48">
        <v>0.0</v>
      </c>
      <c r="G155" s="48">
        <v>0.0</v>
      </c>
      <c r="H155" s="42">
        <f t="shared" si="51"/>
        <v>0</v>
      </c>
    </row>
    <row r="156" ht="15.75" customHeight="1">
      <c r="A156" s="39"/>
      <c r="B156" s="40" t="s">
        <v>101</v>
      </c>
      <c r="C156" s="48">
        <v>0.0</v>
      </c>
      <c r="D156" s="48">
        <v>0.0</v>
      </c>
      <c r="E156" s="47">
        <f t="shared" si="50"/>
        <v>0</v>
      </c>
      <c r="F156" s="48">
        <v>0.0</v>
      </c>
      <c r="G156" s="48">
        <v>0.0</v>
      </c>
      <c r="H156" s="42">
        <f t="shared" si="51"/>
        <v>0</v>
      </c>
    </row>
    <row r="157" ht="15.75" customHeight="1">
      <c r="A157" s="39"/>
      <c r="B157" s="40" t="s">
        <v>102</v>
      </c>
      <c r="C157" s="48">
        <v>0.0</v>
      </c>
      <c r="D157" s="48">
        <v>0.0</v>
      </c>
      <c r="E157" s="47">
        <f t="shared" si="50"/>
        <v>0</v>
      </c>
      <c r="F157" s="48">
        <v>0.0</v>
      </c>
      <c r="G157" s="48">
        <v>0.0</v>
      </c>
      <c r="H157" s="42">
        <f t="shared" si="51"/>
        <v>0</v>
      </c>
    </row>
    <row r="158" ht="15.75" customHeight="1">
      <c r="A158" s="39"/>
      <c r="B158" s="40" t="s">
        <v>103</v>
      </c>
      <c r="C158" s="48">
        <v>0.0</v>
      </c>
      <c r="D158" s="48">
        <v>0.0</v>
      </c>
      <c r="E158" s="47">
        <f t="shared" si="50"/>
        <v>0</v>
      </c>
      <c r="F158" s="48">
        <v>0.0</v>
      </c>
      <c r="G158" s="48">
        <v>0.0</v>
      </c>
      <c r="H158" s="42">
        <f t="shared" si="51"/>
        <v>0</v>
      </c>
    </row>
    <row r="159" ht="15.75" customHeight="1">
      <c r="A159" s="39"/>
      <c r="B159" s="40"/>
      <c r="C159" s="47"/>
      <c r="D159" s="47"/>
      <c r="E159" s="47"/>
      <c r="F159" s="47"/>
      <c r="G159" s="47"/>
      <c r="H159" s="42"/>
    </row>
    <row r="160" ht="15.75" customHeight="1">
      <c r="A160" s="33" t="s">
        <v>152</v>
      </c>
      <c r="C160" s="35">
        <f t="shared" ref="C160:H160" si="52">C8+C85</f>
        <v>90831174</v>
      </c>
      <c r="D160" s="35">
        <f t="shared" si="52"/>
        <v>3936936.38</v>
      </c>
      <c r="E160" s="35">
        <f t="shared" si="52"/>
        <v>94768110.38</v>
      </c>
      <c r="F160" s="35">
        <f t="shared" si="52"/>
        <v>54355960.17</v>
      </c>
      <c r="G160" s="35">
        <f t="shared" si="52"/>
        <v>52309674.1</v>
      </c>
      <c r="H160" s="36">
        <f t="shared" si="52"/>
        <v>40412150.21</v>
      </c>
    </row>
    <row r="161" ht="15.75" customHeight="1">
      <c r="A161" s="51"/>
      <c r="B161" s="52"/>
      <c r="C161" s="53"/>
      <c r="D161" s="53"/>
      <c r="E161" s="53"/>
      <c r="F161" s="53"/>
      <c r="G161" s="53"/>
      <c r="H161" s="54"/>
    </row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A1:H1"/>
    <mergeCell ref="A2:H2"/>
    <mergeCell ref="A3:H3"/>
    <mergeCell ref="A4:H4"/>
    <mergeCell ref="A5:H5"/>
    <mergeCell ref="C6:G6"/>
    <mergeCell ref="H6:H7"/>
    <mergeCell ref="A6:B7"/>
    <mergeCell ref="A8:B8"/>
    <mergeCell ref="A10:B10"/>
    <mergeCell ref="A18:B18"/>
    <mergeCell ref="A29:B29"/>
    <mergeCell ref="A39:B39"/>
    <mergeCell ref="A49:B49"/>
    <mergeCell ref="A59:B59"/>
    <mergeCell ref="A63:B63"/>
    <mergeCell ref="A72:B72"/>
    <mergeCell ref="A76:B76"/>
    <mergeCell ref="A84:B84"/>
    <mergeCell ref="A85:B85"/>
    <mergeCell ref="A87:B87"/>
    <mergeCell ref="A151:B151"/>
    <mergeCell ref="A160:B160"/>
    <mergeCell ref="A95:B95"/>
    <mergeCell ref="A105:B105"/>
    <mergeCell ref="A115:B115"/>
    <mergeCell ref="A125:B125"/>
    <mergeCell ref="A135:B135"/>
    <mergeCell ref="A139:B139"/>
    <mergeCell ref="A147:B147"/>
  </mergeCells>
  <printOptions/>
  <pageMargins bottom="0.75" footer="0.0" header="0.0" left="0.7" right="0.7" top="0.75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2017-09-22T17:58:15Z</dcterms:created>
  <dc:creator>AUDITORIA INTERNA</dc:creator>
</cp:coreProperties>
</file>